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649\Desktop\Bulletin May 2021\Bulletin Files\"/>
    </mc:Choice>
  </mc:AlternateContent>
  <bookViews>
    <workbookView xWindow="-120" yWindow="-120" windowWidth="29040" windowHeight="15840" tabRatio="789" firstSheet="12" activeTab="12"/>
  </bookViews>
  <sheets>
    <sheet name="Data Summary" sheetId="1" r:id="rId1"/>
    <sheet name="1" sheetId="169" r:id="rId2"/>
    <sheet name="2" sheetId="118" r:id="rId3"/>
    <sheet name="3" sheetId="170" r:id="rId4"/>
    <sheet name="4" sheetId="171" r:id="rId5"/>
    <sheet name="5" sheetId="121" r:id="rId6"/>
    <sheet name="6" sheetId="122" r:id="rId7"/>
    <sheet name="7" sheetId="123" r:id="rId8"/>
    <sheet name="8" sheetId="124" r:id="rId9"/>
    <sheet name="9" sheetId="125" r:id="rId10"/>
    <sheet name="10" sheetId="126" r:id="rId11"/>
    <sheet name="11" sheetId="186" r:id="rId12"/>
    <sheet name="12" sheetId="128" r:id="rId13"/>
    <sheet name="13" sheetId="129" r:id="rId14"/>
    <sheet name="14" sheetId="173" r:id="rId15"/>
    <sheet name="15" sheetId="174" r:id="rId16"/>
    <sheet name="16" sheetId="132" r:id="rId17"/>
    <sheet name="17" sheetId="133" r:id="rId18"/>
    <sheet name="18" sheetId="134" r:id="rId19"/>
    <sheet name="19" sheetId="135" r:id="rId20"/>
    <sheet name="20" sheetId="136" r:id="rId21"/>
    <sheet name="21" sheetId="137" r:id="rId22"/>
    <sheet name="22" sheetId="138" r:id="rId23"/>
    <sheet name="23" sheetId="139" r:id="rId24"/>
    <sheet name="24" sheetId="140" r:id="rId25"/>
    <sheet name="25" sheetId="141" r:id="rId26"/>
    <sheet name="26" sheetId="142" r:id="rId27"/>
    <sheet name="27" sheetId="143" r:id="rId28"/>
    <sheet name="28" sheetId="144" r:id="rId29"/>
    <sheet name="29" sheetId="145" r:id="rId30"/>
    <sheet name="30" sheetId="146" r:id="rId31"/>
    <sheet name="31" sheetId="232" r:id="rId32"/>
    <sheet name="32" sheetId="233" r:id="rId33"/>
    <sheet name="33" sheetId="234" r:id="rId34"/>
    <sheet name="34" sheetId="235" r:id="rId35"/>
    <sheet name="35" sheetId="236" r:id="rId36"/>
    <sheet name="36" sheetId="237" r:id="rId37"/>
    <sheet name="37" sheetId="238" r:id="rId38"/>
    <sheet name="38" sheetId="239" r:id="rId39"/>
    <sheet name="39" sheetId="240" r:id="rId40"/>
    <sheet name="40" sheetId="241" r:id="rId41"/>
    <sheet name="41" sheetId="242" r:id="rId42"/>
    <sheet name="42" sheetId="243" r:id="rId43"/>
    <sheet name="43" sheetId="244" r:id="rId44"/>
    <sheet name="44" sheetId="245" r:id="rId45"/>
    <sheet name="45" sheetId="246" r:id="rId46"/>
    <sheet name="46" sheetId="247" r:id="rId47"/>
    <sheet name="47" sheetId="248" r:id="rId48"/>
    <sheet name="48" sheetId="249" r:id="rId49"/>
    <sheet name="49" sheetId="250" r:id="rId50"/>
    <sheet name="50" sheetId="251" r:id="rId51"/>
    <sheet name="51" sheetId="252" r:id="rId52"/>
    <sheet name="52" sheetId="253" r:id="rId53"/>
    <sheet name="53" sheetId="254" r:id="rId54"/>
    <sheet name="54" sheetId="255" r:id="rId55"/>
    <sheet name="55" sheetId="256" r:id="rId56"/>
    <sheet name="56" sheetId="257" r:id="rId57"/>
    <sheet name="57" sheetId="258" r:id="rId58"/>
    <sheet name="58" sheetId="259" r:id="rId59"/>
    <sheet name="59" sheetId="260" r:id="rId60"/>
    <sheet name="60" sheetId="261" r:id="rId61"/>
    <sheet name="61" sheetId="262" r:id="rId62"/>
    <sheet name="62" sheetId="263" r:id="rId63"/>
    <sheet name="63" sheetId="264" r:id="rId64"/>
    <sheet name="64" sheetId="265" r:id="rId65"/>
    <sheet name="65" sheetId="266" r:id="rId66"/>
    <sheet name="66" sheetId="267" r:id="rId67"/>
    <sheet name="67" sheetId="268" r:id="rId68"/>
    <sheet name="68" sheetId="269" r:id="rId69"/>
    <sheet name="69" sheetId="270" r:id="rId70"/>
    <sheet name="70" sheetId="271" r:id="rId71"/>
    <sheet name="71" sheetId="272" r:id="rId72"/>
    <sheet name="72" sheetId="273" r:id="rId73"/>
    <sheet name="73" sheetId="274" r:id="rId74"/>
    <sheet name="74" sheetId="275" r:id="rId75"/>
  </sheets>
  <externalReferences>
    <externalReference r:id="rId76"/>
  </externalReferences>
  <definedNames>
    <definedName name="_xlnm._FilterDatabase" localSheetId="25" hidden="1">'25'!$A$2:$J$58</definedName>
    <definedName name="_xlnm._FilterDatabase" localSheetId="40" hidden="1">'40'!$A$1:$D$9</definedName>
    <definedName name="_xlnm.Print_Area" localSheetId="63">'63'!$A$1:$L$20</definedName>
    <definedName name="_xlnm.Print_Area" localSheetId="64">'64'!$A$1:$I$16</definedName>
    <definedName name="_xlnm.Print_Area" localSheetId="65">'65'!$A$1:$AA$39</definedName>
    <definedName name="_xlnm.Print_Area" localSheetId="66">'66'!$A$1:$T$22</definedName>
    <definedName name="_xlnm.Print_Area" localSheetId="67">'67'!$A$1:$O$17</definedName>
    <definedName name="_xlnm.Print_Area" localSheetId="68">'68'!$A$1:$R$38</definedName>
    <definedName name="_xlnm.Print_Area" localSheetId="69">'69'!$A$1:$O$36</definedName>
    <definedName name="_xlnm.Print_Area" localSheetId="70">'70'!$A$1:$R$19</definedName>
    <definedName name="_xlnm.Print_Area" localSheetId="71">'71'!$A$1:$L$50</definedName>
    <definedName name="_xlnm.Print_Area" localSheetId="72">'72'!$A$1:$L$37</definedName>
    <definedName name="_xlnm.Print_Area" localSheetId="73">'73'!$A$1:$L$82</definedName>
  </definedNames>
  <calcPr calcId="162913"/>
</workbook>
</file>

<file path=xl/calcChain.xml><?xml version="1.0" encoding="utf-8"?>
<calcChain xmlns="http://schemas.openxmlformats.org/spreadsheetml/2006/main">
  <c r="G17" i="260" l="1"/>
  <c r="F17" i="260"/>
  <c r="I17" i="260" s="1"/>
  <c r="E17" i="260"/>
  <c r="C17" i="260"/>
  <c r="B17" i="260"/>
  <c r="I16" i="260"/>
  <c r="E16" i="260"/>
  <c r="I15" i="260"/>
  <c r="E15" i="260"/>
  <c r="E14" i="260"/>
  <c r="I13" i="260"/>
  <c r="E13" i="260"/>
  <c r="I12" i="260"/>
  <c r="E12" i="260"/>
  <c r="I11" i="260"/>
  <c r="E11" i="260"/>
  <c r="I10" i="260"/>
  <c r="E10" i="260"/>
  <c r="I9" i="260"/>
  <c r="E9" i="260"/>
  <c r="I8" i="260"/>
  <c r="E8" i="260"/>
  <c r="I7" i="260"/>
  <c r="E7" i="260"/>
  <c r="I6" i="260"/>
  <c r="E6" i="260"/>
  <c r="I4" i="260"/>
  <c r="E4" i="260"/>
  <c r="A79" i="274" l="1"/>
  <c r="L78" i="274"/>
  <c r="K78" i="274"/>
  <c r="J78" i="274"/>
  <c r="I78" i="274"/>
  <c r="H78" i="274"/>
  <c r="G78" i="274"/>
  <c r="F78" i="274"/>
  <c r="E78" i="274"/>
  <c r="D78" i="274"/>
  <c r="C78" i="274"/>
  <c r="D71" i="274"/>
  <c r="C71" i="274"/>
  <c r="L70" i="274"/>
  <c r="K70" i="274"/>
  <c r="J70" i="274"/>
  <c r="I70" i="274"/>
  <c r="H70" i="274"/>
  <c r="G70" i="274"/>
  <c r="F70" i="274"/>
  <c r="E70" i="274"/>
  <c r="D70" i="274"/>
  <c r="C70" i="274"/>
  <c r="L67" i="274"/>
  <c r="K67" i="274"/>
  <c r="J67" i="274"/>
  <c r="I67" i="274"/>
  <c r="H67" i="274"/>
  <c r="G67" i="274"/>
  <c r="F67" i="274"/>
  <c r="E67" i="274"/>
  <c r="D67" i="274"/>
  <c r="C67" i="274"/>
  <c r="L55" i="274"/>
  <c r="K55" i="274"/>
  <c r="J55" i="274"/>
  <c r="I55" i="274"/>
  <c r="H55" i="274"/>
  <c r="G55" i="274"/>
  <c r="F55" i="274"/>
  <c r="E55" i="274"/>
  <c r="D55" i="274"/>
  <c r="C55" i="274"/>
  <c r="L52" i="274"/>
  <c r="K52" i="274"/>
  <c r="J52" i="274"/>
  <c r="I52" i="274"/>
  <c r="I71" i="274" s="1"/>
  <c r="H52" i="274"/>
  <c r="G52" i="274"/>
  <c r="F52" i="274"/>
  <c r="F71" i="274" s="1"/>
  <c r="E52" i="274"/>
  <c r="E71" i="274" s="1"/>
  <c r="D52" i="274"/>
  <c r="C52" i="274"/>
  <c r="L42" i="274"/>
  <c r="K42" i="274"/>
  <c r="J42" i="274"/>
  <c r="I42" i="274"/>
  <c r="H42" i="274"/>
  <c r="G42" i="274"/>
  <c r="F42" i="274"/>
  <c r="E42" i="274"/>
  <c r="D42" i="274"/>
  <c r="C42" i="274"/>
  <c r="L37" i="274"/>
  <c r="K37" i="274"/>
  <c r="J37" i="274"/>
  <c r="I37" i="274"/>
  <c r="H37" i="274"/>
  <c r="G37" i="274"/>
  <c r="F37" i="274"/>
  <c r="E37" i="274"/>
  <c r="D37" i="274"/>
  <c r="C37" i="274"/>
  <c r="L34" i="274"/>
  <c r="K34" i="274"/>
  <c r="J34" i="274"/>
  <c r="I34" i="274"/>
  <c r="H34" i="274"/>
  <c r="G34" i="274"/>
  <c r="F34" i="274"/>
  <c r="E34" i="274"/>
  <c r="D34" i="274"/>
  <c r="C34" i="274"/>
  <c r="L31" i="274"/>
  <c r="K31" i="274"/>
  <c r="J31" i="274"/>
  <c r="I31" i="274"/>
  <c r="H31" i="274"/>
  <c r="G31" i="274"/>
  <c r="F31" i="274"/>
  <c r="E31" i="274"/>
  <c r="D31" i="274"/>
  <c r="C31" i="274"/>
  <c r="L27" i="274"/>
  <c r="K27" i="274"/>
  <c r="J27" i="274"/>
  <c r="J38" i="274" s="1"/>
  <c r="I27" i="274"/>
  <c r="H27" i="274"/>
  <c r="G27" i="274"/>
  <c r="F27" i="274"/>
  <c r="E27" i="274"/>
  <c r="D27" i="274"/>
  <c r="C27" i="274"/>
  <c r="I20" i="274"/>
  <c r="L19" i="274"/>
  <c r="K19" i="274"/>
  <c r="H19" i="274"/>
  <c r="G19" i="274"/>
  <c r="F19" i="274"/>
  <c r="E19" i="274"/>
  <c r="D19" i="274"/>
  <c r="C19" i="274"/>
  <c r="L13" i="274"/>
  <c r="K13" i="274"/>
  <c r="J13" i="274"/>
  <c r="J20" i="274" s="1"/>
  <c r="I13" i="274"/>
  <c r="H13" i="274"/>
  <c r="G13" i="274"/>
  <c r="G20" i="274" s="1"/>
  <c r="F13" i="274"/>
  <c r="F20" i="274" s="1"/>
  <c r="E13" i="274"/>
  <c r="D13" i="274"/>
  <c r="C13" i="274"/>
  <c r="L10" i="274"/>
  <c r="J10" i="274"/>
  <c r="H10" i="274"/>
  <c r="F10" i="274"/>
  <c r="D10" i="274"/>
  <c r="A41" i="273"/>
  <c r="L40" i="273"/>
  <c r="K40" i="273"/>
  <c r="J40" i="273"/>
  <c r="I40" i="273"/>
  <c r="H40" i="273"/>
  <c r="G40" i="273"/>
  <c r="F40" i="273"/>
  <c r="E40" i="273"/>
  <c r="D40" i="273"/>
  <c r="C40" i="273"/>
  <c r="K31" i="273"/>
  <c r="H31" i="273"/>
  <c r="L30" i="273"/>
  <c r="K30" i="273"/>
  <c r="J30" i="273"/>
  <c r="J31" i="273" s="1"/>
  <c r="I30" i="273"/>
  <c r="F30" i="273"/>
  <c r="E30" i="273"/>
  <c r="D30" i="273"/>
  <c r="C30" i="273"/>
  <c r="L27" i="273"/>
  <c r="L31" i="273" s="1"/>
  <c r="K27" i="273"/>
  <c r="J27" i="273"/>
  <c r="I27" i="273"/>
  <c r="H27" i="273"/>
  <c r="G27" i="273"/>
  <c r="G31" i="273" s="1"/>
  <c r="F27" i="273"/>
  <c r="E27" i="273"/>
  <c r="E31" i="273" s="1"/>
  <c r="D27" i="273"/>
  <c r="D31" i="273" s="1"/>
  <c r="C27" i="273"/>
  <c r="A47" i="272"/>
  <c r="F46" i="272"/>
  <c r="L45" i="272"/>
  <c r="K45" i="272"/>
  <c r="J45" i="272"/>
  <c r="I45" i="272"/>
  <c r="H45" i="272"/>
  <c r="G45" i="272"/>
  <c r="F45" i="272"/>
  <c r="E45" i="272"/>
  <c r="D45" i="272"/>
  <c r="C45" i="272"/>
  <c r="L42" i="272"/>
  <c r="K42" i="272"/>
  <c r="J42" i="272"/>
  <c r="I42" i="272"/>
  <c r="H42" i="272"/>
  <c r="G42" i="272"/>
  <c r="F42" i="272"/>
  <c r="E42" i="272"/>
  <c r="D42" i="272"/>
  <c r="C42" i="272"/>
  <c r="L38" i="272"/>
  <c r="K38" i="272"/>
  <c r="J38" i="272"/>
  <c r="I38" i="272"/>
  <c r="H38" i="272"/>
  <c r="H46" i="272" s="1"/>
  <c r="G38" i="272"/>
  <c r="F38" i="272"/>
  <c r="E38" i="272"/>
  <c r="D38" i="272"/>
  <c r="D46" i="272" s="1"/>
  <c r="C38" i="272"/>
  <c r="C46" i="272" s="1"/>
  <c r="L31" i="272"/>
  <c r="J31" i="272"/>
  <c r="F31" i="272"/>
  <c r="D31" i="272"/>
  <c r="L27" i="272"/>
  <c r="J27" i="272"/>
  <c r="H27" i="272"/>
  <c r="F27" i="272"/>
  <c r="D27" i="272"/>
  <c r="L23" i="272"/>
  <c r="K23" i="272"/>
  <c r="J23" i="272"/>
  <c r="I23" i="272"/>
  <c r="H23" i="272"/>
  <c r="G23" i="272"/>
  <c r="G32" i="272" s="1"/>
  <c r="F23" i="272"/>
  <c r="E23" i="272"/>
  <c r="D23" i="272"/>
  <c r="C23" i="272"/>
  <c r="L15" i="272"/>
  <c r="K15" i="272"/>
  <c r="J15" i="272"/>
  <c r="I15" i="272"/>
  <c r="H15" i="272"/>
  <c r="G15" i="272"/>
  <c r="F15" i="272"/>
  <c r="E15" i="272"/>
  <c r="D15" i="272"/>
  <c r="D32" i="272" s="1"/>
  <c r="C15" i="272"/>
  <c r="L8" i="272"/>
  <c r="K8" i="272"/>
  <c r="J8" i="272"/>
  <c r="I8" i="272"/>
  <c r="H8" i="272"/>
  <c r="H32" i="272" s="1"/>
  <c r="G8" i="272"/>
  <c r="F8" i="272"/>
  <c r="E8" i="272"/>
  <c r="E32" i="272" s="1"/>
  <c r="D8" i="272"/>
  <c r="C8" i="272"/>
  <c r="A17" i="270"/>
  <c r="H15" i="270"/>
  <c r="G15" i="270"/>
  <c r="F15" i="270"/>
  <c r="E15" i="270"/>
  <c r="D15" i="270"/>
  <c r="C15" i="270"/>
  <c r="B15" i="270"/>
  <c r="R6" i="270"/>
  <c r="Q6" i="270"/>
  <c r="P6" i="270"/>
  <c r="O6" i="270"/>
  <c r="N6" i="270"/>
  <c r="M6" i="270"/>
  <c r="L6" i="270"/>
  <c r="K6" i="270"/>
  <c r="J6" i="270"/>
  <c r="I6" i="270"/>
  <c r="H6" i="270"/>
  <c r="G6" i="270"/>
  <c r="F6" i="270"/>
  <c r="E6" i="270"/>
  <c r="D6" i="270"/>
  <c r="C6" i="270"/>
  <c r="B6" i="270"/>
  <c r="A17" i="269"/>
  <c r="J15" i="269"/>
  <c r="I15" i="269"/>
  <c r="H15" i="269"/>
  <c r="G15" i="269"/>
  <c r="F15" i="269"/>
  <c r="E15" i="269"/>
  <c r="D15" i="269"/>
  <c r="C15" i="269"/>
  <c r="B15" i="269"/>
  <c r="R6" i="269"/>
  <c r="Q6" i="269"/>
  <c r="P6" i="269"/>
  <c r="O6" i="269"/>
  <c r="N6" i="269"/>
  <c r="M6" i="269"/>
  <c r="L6" i="269"/>
  <c r="K6" i="269"/>
  <c r="J6" i="269"/>
  <c r="I6" i="269"/>
  <c r="H6" i="269"/>
  <c r="G6" i="269"/>
  <c r="F6" i="269"/>
  <c r="E6" i="269"/>
  <c r="D6" i="269"/>
  <c r="C6" i="269"/>
  <c r="B6" i="269"/>
  <c r="A8" i="268"/>
  <c r="O6" i="268"/>
  <c r="N6" i="268"/>
  <c r="M6" i="268"/>
  <c r="L6" i="268"/>
  <c r="K6" i="268"/>
  <c r="J6" i="268"/>
  <c r="I6" i="268"/>
  <c r="H6" i="268"/>
  <c r="G6" i="268"/>
  <c r="F6" i="268"/>
  <c r="E6" i="268"/>
  <c r="D6" i="268"/>
  <c r="C6" i="268"/>
  <c r="B6" i="268"/>
  <c r="A10" i="267"/>
  <c r="W7" i="267"/>
  <c r="V7" i="267"/>
  <c r="U7" i="267"/>
  <c r="T7" i="267"/>
  <c r="S7" i="267"/>
  <c r="R7" i="267"/>
  <c r="Q7" i="267"/>
  <c r="P7" i="267"/>
  <c r="O7" i="267"/>
  <c r="N7" i="267"/>
  <c r="M7" i="267"/>
  <c r="L7" i="267"/>
  <c r="K7" i="267"/>
  <c r="J7" i="267"/>
  <c r="I7" i="267"/>
  <c r="H7" i="267"/>
  <c r="G7" i="267"/>
  <c r="F7" i="267"/>
  <c r="E7" i="267"/>
  <c r="D7" i="267"/>
  <c r="C7" i="267"/>
  <c r="B7" i="267"/>
  <c r="A18" i="266"/>
  <c r="R16" i="266"/>
  <c r="Q16" i="266"/>
  <c r="P16" i="266"/>
  <c r="O16" i="266"/>
  <c r="N16" i="266"/>
  <c r="M16" i="266"/>
  <c r="L16" i="266"/>
  <c r="K16" i="266"/>
  <c r="J16" i="266"/>
  <c r="I16" i="266"/>
  <c r="H16" i="266"/>
  <c r="G16" i="266"/>
  <c r="F16" i="266"/>
  <c r="E16" i="266"/>
  <c r="D16" i="266"/>
  <c r="C16" i="266"/>
  <c r="B16" i="266"/>
  <c r="X6" i="266"/>
  <c r="W6" i="266"/>
  <c r="V6" i="266"/>
  <c r="U6" i="266"/>
  <c r="T6" i="266"/>
  <c r="S6" i="266"/>
  <c r="R6" i="266"/>
  <c r="Q6" i="266"/>
  <c r="P6" i="266"/>
  <c r="O6" i="266"/>
  <c r="N6" i="266"/>
  <c r="M6" i="266"/>
  <c r="L6" i="266"/>
  <c r="K6" i="266"/>
  <c r="J6" i="266"/>
  <c r="I6" i="266"/>
  <c r="H6" i="266"/>
  <c r="G6" i="266"/>
  <c r="F6" i="266"/>
  <c r="E6" i="266"/>
  <c r="D6" i="266"/>
  <c r="C6" i="266"/>
  <c r="B6" i="266"/>
  <c r="A7" i="265"/>
  <c r="I5" i="265"/>
  <c r="E5" i="265"/>
  <c r="J71" i="274" l="1"/>
  <c r="L71" i="274"/>
  <c r="K71" i="274"/>
  <c r="C38" i="274"/>
  <c r="D38" i="274"/>
  <c r="H20" i="274"/>
  <c r="C20" i="274"/>
  <c r="L38" i="274"/>
  <c r="E20" i="274"/>
  <c r="I38" i="274"/>
  <c r="F38" i="274"/>
  <c r="G38" i="274"/>
  <c r="H38" i="274"/>
  <c r="K38" i="274"/>
  <c r="E38" i="274"/>
  <c r="G71" i="274"/>
  <c r="D20" i="274"/>
  <c r="H71" i="274"/>
  <c r="K20" i="274"/>
  <c r="L20" i="274"/>
  <c r="C31" i="273"/>
  <c r="I31" i="273"/>
  <c r="F31" i="273"/>
  <c r="K46" i="272"/>
  <c r="I32" i="272"/>
  <c r="L46" i="272"/>
  <c r="I46" i="272"/>
  <c r="J46" i="272"/>
  <c r="F32" i="272"/>
  <c r="K32" i="272"/>
  <c r="C32" i="272"/>
  <c r="J32" i="272"/>
  <c r="L32" i="272"/>
  <c r="E46" i="272"/>
  <c r="G46" i="272"/>
  <c r="J59" i="258" l="1"/>
  <c r="J87" i="258" s="1"/>
  <c r="K59" i="258"/>
  <c r="K87" i="258" s="1"/>
  <c r="L59" i="258"/>
  <c r="L87" i="258" s="1"/>
  <c r="M59" i="258"/>
  <c r="N59" i="258"/>
  <c r="I59" i="258"/>
  <c r="I87" i="258" s="1"/>
  <c r="M87" i="258"/>
  <c r="N87" i="258"/>
  <c r="J76" i="258"/>
  <c r="K76" i="258"/>
  <c r="L76" i="258"/>
  <c r="M76" i="258"/>
  <c r="N76" i="258"/>
  <c r="I76" i="258"/>
  <c r="F5" i="255" l="1"/>
  <c r="E5" i="255"/>
  <c r="H6" i="124" l="1"/>
  <c r="I6" i="124"/>
  <c r="D27" i="123"/>
  <c r="E27" i="123"/>
  <c r="B27" i="123"/>
  <c r="C27" i="123"/>
  <c r="B7" i="121"/>
  <c r="C7" i="121"/>
  <c r="B8" i="121"/>
  <c r="C8" i="121"/>
  <c r="C6" i="121"/>
  <c r="B6" i="121"/>
  <c r="F3" i="255" l="1"/>
  <c r="E3" i="255"/>
  <c r="J72" i="258" l="1"/>
  <c r="K72" i="258"/>
  <c r="L72" i="258"/>
  <c r="M72" i="258"/>
  <c r="N72" i="258"/>
  <c r="I72" i="258"/>
  <c r="J67" i="258"/>
  <c r="K67" i="258"/>
  <c r="L67" i="258"/>
  <c r="M67" i="258"/>
  <c r="N67" i="258"/>
  <c r="I67" i="258"/>
  <c r="D5" i="125" l="1"/>
  <c r="E5" i="125"/>
  <c r="F5" i="125"/>
  <c r="G5" i="125"/>
  <c r="H5" i="125"/>
  <c r="I5" i="125"/>
  <c r="J5" i="125"/>
  <c r="K5" i="125"/>
  <c r="L5" i="125"/>
  <c r="M5" i="125"/>
  <c r="N5" i="125"/>
  <c r="O5" i="125"/>
  <c r="Q6" i="124"/>
  <c r="P6" i="124"/>
  <c r="O6" i="124"/>
  <c r="N6" i="124"/>
  <c r="M6" i="124"/>
  <c r="L6" i="124"/>
  <c r="K6" i="124"/>
  <c r="J6" i="124"/>
  <c r="G6" i="124"/>
  <c r="F6" i="124"/>
  <c r="E6" i="124"/>
  <c r="D6" i="124"/>
  <c r="J57" i="258" l="1"/>
  <c r="K57" i="258"/>
  <c r="L57" i="258"/>
  <c r="M57" i="258"/>
  <c r="N57" i="258"/>
  <c r="I57" i="258"/>
  <c r="J50" i="258"/>
  <c r="K50" i="258"/>
  <c r="L50" i="258"/>
  <c r="M50" i="258"/>
  <c r="N50" i="258"/>
  <c r="I50" i="258"/>
  <c r="J45" i="258"/>
  <c r="K45" i="258"/>
  <c r="L45" i="258"/>
  <c r="M45" i="258"/>
  <c r="N45" i="258"/>
  <c r="I45" i="258"/>
  <c r="J36" i="258"/>
  <c r="K36" i="258"/>
  <c r="L36" i="258"/>
  <c r="M36" i="258"/>
  <c r="N36" i="258"/>
  <c r="I36" i="258"/>
  <c r="J22" i="258"/>
  <c r="K22" i="258"/>
  <c r="L22" i="258"/>
  <c r="M22" i="258"/>
  <c r="N22" i="258"/>
  <c r="I22" i="258"/>
  <c r="J12" i="133" l="1"/>
  <c r="J13" i="133" s="1"/>
  <c r="K16" i="133"/>
  <c r="L16" i="133" s="1"/>
  <c r="K17" i="133"/>
  <c r="L17" i="133" s="1"/>
  <c r="K18" i="133"/>
  <c r="L18" i="133" s="1"/>
  <c r="K19" i="133"/>
  <c r="L19" i="133" s="1"/>
  <c r="K20" i="133"/>
  <c r="L20" i="133" s="1"/>
  <c r="K21" i="133"/>
  <c r="L21" i="133" s="1"/>
  <c r="K22" i="133"/>
  <c r="L22" i="133" s="1"/>
  <c r="K15" i="133"/>
  <c r="L15" i="133" s="1"/>
  <c r="I16" i="133"/>
  <c r="J16" i="133" s="1"/>
  <c r="I17" i="133"/>
  <c r="J17" i="133" s="1"/>
  <c r="I18" i="133"/>
  <c r="J18" i="133" s="1"/>
  <c r="I19" i="133"/>
  <c r="J19" i="133" s="1"/>
  <c r="I20" i="133"/>
  <c r="J20" i="133" s="1"/>
  <c r="I21" i="133"/>
  <c r="J21" i="133" s="1"/>
  <c r="I22" i="133"/>
  <c r="J22" i="133" s="1"/>
  <c r="I15" i="133"/>
  <c r="J15" i="133" s="1"/>
  <c r="I12" i="133"/>
  <c r="I13" i="133" s="1"/>
  <c r="F12" i="133"/>
  <c r="G12" i="133"/>
  <c r="H12" i="133"/>
  <c r="K12" i="133"/>
  <c r="L12" i="133"/>
  <c r="E12" i="133"/>
  <c r="L13" i="133" l="1"/>
  <c r="K13" i="133"/>
  <c r="G13" i="133"/>
  <c r="F13" i="133"/>
  <c r="E13" i="133"/>
  <c r="H13" i="133" l="1"/>
  <c r="C5" i="125" l="1"/>
  <c r="B5" i="125"/>
</calcChain>
</file>

<file path=xl/sharedStrings.xml><?xml version="1.0" encoding="utf-8"?>
<sst xmlns="http://schemas.openxmlformats.org/spreadsheetml/2006/main" count="2596" uniqueCount="1224">
  <si>
    <t>Report Name</t>
  </si>
  <si>
    <t>Table 4: Substantial Acquisition of Shares and Takeovers</t>
  </si>
  <si>
    <t>Table 10: Capital Raised by Listed Companies from the Primary Market through QIPs</t>
  </si>
  <si>
    <t>Table 13: Trading in the Corporate Debt Market</t>
  </si>
  <si>
    <t>Table 19: Trends in Cash Segment of MSEI</t>
  </si>
  <si>
    <t>Table 21: Category-wise Share of Turnover in Cash Segment of BSE</t>
  </si>
  <si>
    <t>Table 22: Category-wise Share of Turnover in Cash Segment of NSE</t>
  </si>
  <si>
    <t>Table 23: Category-wise Share of Turnover in Cash Segment of MSEI</t>
  </si>
  <si>
    <t>Brokers (Cash Segment)</t>
  </si>
  <si>
    <t>Brokers (Equity Derivatives Segment)</t>
  </si>
  <si>
    <t>Brokers (Currency Derivatives Segment)</t>
  </si>
  <si>
    <t>Brokers (Debt Segment)</t>
  </si>
  <si>
    <t>Brokers (Commodity Derivatives Segment)</t>
  </si>
  <si>
    <t>Foreign Portfolio Investors (FPIs)</t>
  </si>
  <si>
    <t>Custodians</t>
  </si>
  <si>
    <t>Depositories</t>
  </si>
  <si>
    <t>Depository Participants (NSDL)</t>
  </si>
  <si>
    <t>Depository Participants (CDSL)</t>
  </si>
  <si>
    <t>Merchant Bankers</t>
  </si>
  <si>
    <t>Bankers to an Issue</t>
  </si>
  <si>
    <t>Underwriters</t>
  </si>
  <si>
    <t>Debenture Trustees</t>
  </si>
  <si>
    <t>Credit Rating Agencies</t>
  </si>
  <si>
    <t>KYC Registration Agencies (KRA)</t>
  </si>
  <si>
    <t>Registrars to an Issue &amp; Share Transfer Agents</t>
  </si>
  <si>
    <t>Venture Capital Funds</t>
  </si>
  <si>
    <t>Foreign Venture Capital Investors</t>
  </si>
  <si>
    <t>Alternative Investment Funds</t>
  </si>
  <si>
    <t>Portfolio Managers</t>
  </si>
  <si>
    <t>Mutual Funds</t>
  </si>
  <si>
    <t>Investment Advisors</t>
  </si>
  <si>
    <t>Research Analysts</t>
  </si>
  <si>
    <t>Collective Investment Schemes</t>
  </si>
  <si>
    <t>Approved Intermediaries (Stock Lending Schemes)</t>
  </si>
  <si>
    <t>STP (Centralised Hub)</t>
  </si>
  <si>
    <t>STP Service Providers</t>
  </si>
  <si>
    <t>Notes:</t>
  </si>
  <si>
    <t>Source: SEBI, NSDL.</t>
  </si>
  <si>
    <t>Sl.No.</t>
  </si>
  <si>
    <t>Name of the Issuer/Company</t>
  </si>
  <si>
    <t>Type of Issue</t>
  </si>
  <si>
    <t>Type of Instrument</t>
  </si>
  <si>
    <t>No. of Shares Issued</t>
  </si>
  <si>
    <t>Source: SEBI.</t>
  </si>
  <si>
    <t>Sl.No</t>
  </si>
  <si>
    <t>Target Company</t>
  </si>
  <si>
    <t>Acquirer</t>
  </si>
  <si>
    <t>Offer Opening Date</t>
  </si>
  <si>
    <t>Offer Closing Date</t>
  </si>
  <si>
    <t>Offer Size</t>
  </si>
  <si>
    <t>No. of 
Shares</t>
  </si>
  <si>
    <t>Year / Month</t>
  </si>
  <si>
    <t>Objectives</t>
  </si>
  <si>
    <t>Total</t>
  </si>
  <si>
    <t>Change in Control 
of Management</t>
  </si>
  <si>
    <t>Consolidation of
 Holdings</t>
  </si>
  <si>
    <t>Substantial 
Acquisition</t>
  </si>
  <si>
    <t>No. of Offers</t>
  </si>
  <si>
    <t>Apr-20</t>
  </si>
  <si>
    <t>2020-21$</t>
  </si>
  <si>
    <t>Issue-Type</t>
  </si>
  <si>
    <t>Public</t>
  </si>
  <si>
    <t>Rights</t>
  </si>
  <si>
    <t>Listed</t>
  </si>
  <si>
    <t>IPOs</t>
  </si>
  <si>
    <t>At Par</t>
  </si>
  <si>
    <t>At Premium</t>
  </si>
  <si>
    <t>No. of issues</t>
  </si>
  <si>
    <t>Year/ Month</t>
  </si>
  <si>
    <t>No. of issue</t>
  </si>
  <si>
    <t>Source: SEBI</t>
  </si>
  <si>
    <t>Industry</t>
  </si>
  <si>
    <t>Sector-wise</t>
  </si>
  <si>
    <t>Region-wise</t>
  </si>
  <si>
    <t>Private</t>
  </si>
  <si>
    <t>Northern</t>
  </si>
  <si>
    <t>Eastern</t>
  </si>
  <si>
    <t>Western</t>
  </si>
  <si>
    <t>Southern</t>
  </si>
  <si>
    <t>Central</t>
  </si>
  <si>
    <t>Source: BSE, NSE and MSEI.</t>
  </si>
  <si>
    <t>Year/Month</t>
  </si>
  <si>
    <t>TOTAL</t>
  </si>
  <si>
    <t>No. of Issues</t>
  </si>
  <si>
    <t>Source: BSE and NSE</t>
  </si>
  <si>
    <t>BSE</t>
  </si>
  <si>
    <t>NSE</t>
  </si>
  <si>
    <t>MSEI</t>
  </si>
  <si>
    <t>No. of Trades</t>
  </si>
  <si>
    <t>Table 14: Ratings Assigned for Long-term Corporate Debt Securities (Maturity ≥ 1 year)</t>
  </si>
  <si>
    <t>Grade</t>
  </si>
  <si>
    <t>Investment Grade</t>
  </si>
  <si>
    <t>Non-Investment Grade</t>
  </si>
  <si>
    <t>Highest Safety (AAA)</t>
  </si>
  <si>
    <t>High Safety (AA)</t>
  </si>
  <si>
    <t>Adequate Safety (A)</t>
  </si>
  <si>
    <t>Moderate Safety (BBB)</t>
  </si>
  <si>
    <t>Period</t>
  </si>
  <si>
    <t>Source: Credit Rating Agencies.</t>
  </si>
  <si>
    <t>Table 15: Review of Accepted Ratings of Corporate Debt Securities (Maturity ≥ 1 year)</t>
  </si>
  <si>
    <t>Upgraded</t>
  </si>
  <si>
    <t>Downgraded</t>
  </si>
  <si>
    <t>Reaffirmed</t>
  </si>
  <si>
    <t>Rating Watch</t>
  </si>
  <si>
    <t>Withdrawn/ Suspended</t>
  </si>
  <si>
    <t>Stock Exchanges</t>
  </si>
  <si>
    <t xml:space="preserve">Table 17: Trends in Cash Segment of BSE </t>
  </si>
  <si>
    <t xml:space="preserve">No. of Companies Listed </t>
  </si>
  <si>
    <t xml:space="preserve">No. of companies traded </t>
  </si>
  <si>
    <t>No. of Trading Days</t>
  </si>
  <si>
    <t>Demat Turnover (` crore)</t>
  </si>
  <si>
    <t xml:space="preserve">Market  Capitalisation (` crore) </t>
  </si>
  <si>
    <t xml:space="preserve">S&amp;P BSE Sensex </t>
  </si>
  <si>
    <t>High</t>
  </si>
  <si>
    <t>Low</t>
  </si>
  <si>
    <t>Close</t>
  </si>
  <si>
    <t>Source: BSE .</t>
  </si>
  <si>
    <t xml:space="preserve">Table 18: Trends in Cash Segment of NSE </t>
  </si>
  <si>
    <t xml:space="preserve">Nifty 50 Index </t>
  </si>
  <si>
    <t>Turnover Data compiled for all markets except auction market</t>
  </si>
  <si>
    <t>Source: NSE</t>
  </si>
  <si>
    <t>No. of Companies Traded</t>
  </si>
  <si>
    <t>Turnover (₹ crore)</t>
  </si>
  <si>
    <t>Average Daily Turnover (₹ crore)</t>
  </si>
  <si>
    <t>Demat Turnover (₹ crore)</t>
  </si>
  <si>
    <t xml:space="preserve">SX 50 Index </t>
  </si>
  <si>
    <t>Source: MSEI</t>
  </si>
  <si>
    <t>S.No</t>
  </si>
  <si>
    <t>City</t>
  </si>
  <si>
    <t>Ahmedabad</t>
  </si>
  <si>
    <t>Bengaluru</t>
  </si>
  <si>
    <t>Vadodra</t>
  </si>
  <si>
    <t>Bhubneshwar</t>
  </si>
  <si>
    <t>Chennai</t>
  </si>
  <si>
    <t>Coimbatore</t>
  </si>
  <si>
    <t>New Delhi</t>
  </si>
  <si>
    <t>Guwahati</t>
  </si>
  <si>
    <t>Hyderabad</t>
  </si>
  <si>
    <t>Indore</t>
  </si>
  <si>
    <t>Jaipur</t>
  </si>
  <si>
    <t>Kanpur</t>
  </si>
  <si>
    <t>Kolkata</t>
  </si>
  <si>
    <t>Ludhiana</t>
  </si>
  <si>
    <t>Mangalore</t>
  </si>
  <si>
    <t>Mumbai</t>
  </si>
  <si>
    <t>Patna</t>
  </si>
  <si>
    <t>Pune</t>
  </si>
  <si>
    <t>Rajkot</t>
  </si>
  <si>
    <t>Others</t>
  </si>
  <si>
    <t>Percentage Share in Turnover</t>
  </si>
  <si>
    <t>Proprietary</t>
  </si>
  <si>
    <t>FPIs</t>
  </si>
  <si>
    <t>Banks</t>
  </si>
  <si>
    <t>Source: BSE.</t>
  </si>
  <si>
    <t>Year /Month</t>
  </si>
  <si>
    <t>Source: NSE.</t>
  </si>
  <si>
    <t>Source: MSEI.</t>
  </si>
  <si>
    <t>Name of Security</t>
  </si>
  <si>
    <t>Beta</t>
  </si>
  <si>
    <t>3. Volatility is the standard deviation of the daily returns for the trailing 12 months.</t>
  </si>
  <si>
    <t>4. Impact cost is calculated as the difference between actual buy price and ideal buy price, divided by ideal buy price, multiplied by 100. Hence ideal price is calculated as (best buy + best sell)/2.</t>
  </si>
  <si>
    <t>Sl. No</t>
  </si>
  <si>
    <t>Reliance Industries Ltd.</t>
  </si>
  <si>
    <t>HDFC Bank Ltd.</t>
  </si>
  <si>
    <t>Housing Development Finance Corporation Ltd.</t>
  </si>
  <si>
    <t>Infosys Ltd.</t>
  </si>
  <si>
    <t>ICICI Bank Ltd.</t>
  </si>
  <si>
    <t>Tata Consultancy Services Ltd.</t>
  </si>
  <si>
    <t>ITC Ltd.</t>
  </si>
  <si>
    <t>Kotak Mahindra Bank Ltd.</t>
  </si>
  <si>
    <t>Hindustan Unilever Ltd.</t>
  </si>
  <si>
    <t>Bharti Airtel Ltd.</t>
  </si>
  <si>
    <t>Larsen &amp; Toubro Ltd.</t>
  </si>
  <si>
    <t>Axis Bank Ltd.</t>
  </si>
  <si>
    <t>Asian Paints Ltd.</t>
  </si>
  <si>
    <t>Maruti Suzuki India Ltd.</t>
  </si>
  <si>
    <t>Nestle India Ltd.</t>
  </si>
  <si>
    <t>State Bank of India</t>
  </si>
  <si>
    <t>HCL Technologies Ltd.</t>
  </si>
  <si>
    <t>Bajaj Finance Ltd.</t>
  </si>
  <si>
    <t>Sun Pharmaceutical Industries Ltd.</t>
  </si>
  <si>
    <t>Dr. Reddy's Laboratories Ltd.</t>
  </si>
  <si>
    <t>NTPC Ltd.</t>
  </si>
  <si>
    <t>UltraTech Cement Ltd.</t>
  </si>
  <si>
    <t>Mahindra &amp; Mahindra Ltd.</t>
  </si>
  <si>
    <t>Power Grid Corporation of India Ltd.</t>
  </si>
  <si>
    <t>Britannia Industries Ltd.</t>
  </si>
  <si>
    <t>Titan Company Ltd.</t>
  </si>
  <si>
    <t>Bajaj Auto Ltd.</t>
  </si>
  <si>
    <t>Cipla Ltd.</t>
  </si>
  <si>
    <t>Tech Mahindra Ltd.</t>
  </si>
  <si>
    <t>Wipro Ltd.</t>
  </si>
  <si>
    <t>Hero MotoCorp Ltd.</t>
  </si>
  <si>
    <t>Oil &amp; Natural Gas Corporation Ltd.</t>
  </si>
  <si>
    <t>Coal India Ltd.</t>
  </si>
  <si>
    <t>Shree Cement Ltd.</t>
  </si>
  <si>
    <t>Bharat Petroleum Corporation Ltd.</t>
  </si>
  <si>
    <t>Bajaj Finserv Ltd.</t>
  </si>
  <si>
    <t>Adani Ports and Special Economic Zone Ltd.</t>
  </si>
  <si>
    <t>IndusInd Bank Ltd.</t>
  </si>
  <si>
    <t>Grasim Industries Ltd.</t>
  </si>
  <si>
    <t>Eicher Motors Ltd.</t>
  </si>
  <si>
    <t>UPL Ltd.</t>
  </si>
  <si>
    <t>Tata Steel Ltd.</t>
  </si>
  <si>
    <t>Indian Oil Corporation Ltd.</t>
  </si>
  <si>
    <t>Hindalco Industries Ltd.</t>
  </si>
  <si>
    <t>JSW Steel Ltd.</t>
  </si>
  <si>
    <t>Tata Motors Ltd.</t>
  </si>
  <si>
    <t>3. Volatility is the standard deviation of the daily returns for the the trailing 12 months.</t>
  </si>
  <si>
    <t>S.No.</t>
  </si>
  <si>
    <t>Issued Capital     (₹ crore)</t>
  </si>
  <si>
    <t>Free Float Market Capitalisation (₹ crore)</t>
  </si>
  <si>
    <t>Na</t>
  </si>
  <si>
    <t>1. Market Cap, Beta &amp; R2 as on the last day of the month</t>
  </si>
  <si>
    <t>3. Volatility for the current month</t>
  </si>
  <si>
    <t>Advances</t>
  </si>
  <si>
    <t>Declines</t>
  </si>
  <si>
    <t>Advance/Decline Ratio</t>
  </si>
  <si>
    <t>Month</t>
  </si>
  <si>
    <t>No. of Companies Listed</t>
  </si>
  <si>
    <t>BSE Sensex</t>
  </si>
  <si>
    <t>BSE 100</t>
  </si>
  <si>
    <t>BSE 500</t>
  </si>
  <si>
    <t>Nifty 50</t>
  </si>
  <si>
    <t>Nifty Next 50</t>
  </si>
  <si>
    <t>Nifty 500</t>
  </si>
  <si>
    <t>SX40</t>
  </si>
  <si>
    <t>Source: BSE, MSEI and NSE.</t>
  </si>
  <si>
    <t>Top</t>
  </si>
  <si>
    <t>5</t>
  </si>
  <si>
    <t>10</t>
  </si>
  <si>
    <t>25</t>
  </si>
  <si>
    <t>50</t>
  </si>
  <si>
    <t>100</t>
  </si>
  <si>
    <t>Securities</t>
  </si>
  <si>
    <t>Members</t>
  </si>
  <si>
    <t>Equity</t>
  </si>
  <si>
    <t>Table 4 : Substantial Acquisition of Shares and Takeovers</t>
  </si>
  <si>
    <t>Table 5 : Capital Raised from the Primary Market through  Public and Rights Issues</t>
  </si>
  <si>
    <t>Table 6 : Issues Listed on SME Platform</t>
  </si>
  <si>
    <t>Table 7 : Industry-wise Classification of Capital Raised through Public and Rights Issues (Equity)</t>
  </si>
  <si>
    <t>Table 8 : Sector-wise and Region-wise Distribution of Capital Mobilised through Public and Rights Issues (Equity)</t>
  </si>
  <si>
    <t>Table 9 : Size-wise Classification of Capital Raised through Public and Rights Issues (Equity)</t>
  </si>
  <si>
    <t>Table 10 : Capital Raised by Listed Companies from the Primary Market through QIPs</t>
  </si>
  <si>
    <t>Table 13 : Trading in the Corporate Debt Market</t>
  </si>
  <si>
    <t>Table 14 : Ratings Assigned for Long-term Corporate Debt Securities (Maturity ≥ 1 year)</t>
  </si>
  <si>
    <t>Table 15 : Review of Accepted Ratings of Corporate Debt Securities (Maturity ≥ 1 year)</t>
  </si>
  <si>
    <t>Table 17 : Trends in Cash Segment of BSE</t>
  </si>
  <si>
    <t>Table 18 : Trends in Cash Segment of NSE</t>
  </si>
  <si>
    <t>Table 19 : Trends in Cash Segment of MSEI</t>
  </si>
  <si>
    <t>Table 21 : Category-wise Share of Turnover in Cash Segment of BSE</t>
  </si>
  <si>
    <t>Table 22 : Category-wise Share of Turnover in Cash Segment of NSE</t>
  </si>
  <si>
    <t>Table 23 : Category-wise Share of Turnover in Cash Segment of MSEI</t>
  </si>
  <si>
    <t>Table 31 : Settlement Statistics for Cash Segment of ICCL</t>
  </si>
  <si>
    <t>Table 33 : Settlement Statistics for Cash Segment of MCCIL</t>
  </si>
  <si>
    <t>Table 34 : Trends in Equity Derivatives Segment at BSE (Turnover in Notional Value)</t>
  </si>
  <si>
    <t>Table 35 : Trends in Equity Derivatives Segment at NSE (Turnover in Notional Value)</t>
  </si>
  <si>
    <t>Table 37 : Category-wise Share of Turnover &amp; Open Interest in Equity Derivative Segment of BSE</t>
  </si>
  <si>
    <t>Table 38 : Category-wise Share of Turnover &amp; Open Interest in Equity Derivative Segment of NSE</t>
  </si>
  <si>
    <t>Table 39 : Instrument-wise Turnover in Index Derivatives at BSE</t>
  </si>
  <si>
    <t>Table 40 : Instrument-wise Turnover in Index Derivatives at NSE</t>
  </si>
  <si>
    <t>Table 41 : Trends in Currency Derivatives Segment at BSE</t>
  </si>
  <si>
    <t>Table 42 : Trends in Currency Derivatives Segment at NSE</t>
  </si>
  <si>
    <t>Table 43 : Trends in Currency Derivatives Segment at MSEI</t>
  </si>
  <si>
    <t>Table 45 : Instrument-wise Turnover in Currency Derivative Segment of BSE</t>
  </si>
  <si>
    <t>Table 46 : Instrument-wise Turnover in Currency Derivatives of NSE</t>
  </si>
  <si>
    <t>Table 47 : Instrument-wise Turnover in Currency Derivative Segment of MSEI</t>
  </si>
  <si>
    <t>Table 53 : Trends in Foreign Portfolio Investment</t>
  </si>
  <si>
    <t>Table 55 : Assets under the Custody of Custodians</t>
  </si>
  <si>
    <t>Table 57 : Status of Mutual Funds Industry in India</t>
  </si>
  <si>
    <t>Table 61 : Progress of Dematerialisation at NSDL and CDSL (Listed and Unlisted Companies)</t>
  </si>
  <si>
    <t>Table 74 : Macro Economic Indicators</t>
  </si>
  <si>
    <t>NA</t>
  </si>
  <si>
    <t xml:space="preserve">Table 5:  Capital Raised from the Primary Market through  Public and Rights Issues </t>
  </si>
  <si>
    <t>Total (Equity + Debt)</t>
  </si>
  <si>
    <t>Equity Issue</t>
  </si>
  <si>
    <t>Debt Issue</t>
  </si>
  <si>
    <t>Amount  (₹crore)</t>
  </si>
  <si>
    <t>Amount (₹ crore)</t>
  </si>
  <si>
    <t>1. Equity public issues also includes issues listed on SME platform.</t>
  </si>
  <si>
    <t>Table 6:  Issues Listed on SME Platform</t>
  </si>
  <si>
    <t>Table 7:  Industry-wise Classification of Capital Raised through Public and Rights Issues (Equity)</t>
  </si>
  <si>
    <t>Amount (₹crore)</t>
  </si>
  <si>
    <t>Airlines</t>
  </si>
  <si>
    <t>Automobiles</t>
  </si>
  <si>
    <t>Cement/ Constructions</t>
  </si>
  <si>
    <t>Chemical</t>
  </si>
  <si>
    <t>Consumer Services</t>
  </si>
  <si>
    <t>Electronic Equipments/ Products</t>
  </si>
  <si>
    <t>Engineering</t>
  </si>
  <si>
    <t>Entertainment</t>
  </si>
  <si>
    <t>Finance</t>
  </si>
  <si>
    <t>Food processing</t>
  </si>
  <si>
    <t>Healthcare</t>
  </si>
  <si>
    <t>Hotels</t>
  </si>
  <si>
    <t>Info Tech</t>
  </si>
  <si>
    <t>Insurance</t>
  </si>
  <si>
    <t>Oil &amp; Natural Gas</t>
  </si>
  <si>
    <t>Plastic</t>
  </si>
  <si>
    <t>Power</t>
  </si>
  <si>
    <t>Printing</t>
  </si>
  <si>
    <t>Roads &amp; Highways</t>
  </si>
  <si>
    <t>Telecom</t>
  </si>
  <si>
    <t>Textile</t>
  </si>
  <si>
    <t>Misc</t>
  </si>
  <si>
    <t>Table 8:  Sector-wise and Region-wise Distribution of Capital Mobilised through Public and Rights Issues (Equity)</t>
  </si>
  <si>
    <t>Table 9:  Size-wise Classification of Capital Raised through Public and Rights Issues (Equity)</t>
  </si>
  <si>
    <t>Date of Listing</t>
  </si>
  <si>
    <t xml:space="preserve"> Offers</t>
  </si>
  <si>
    <t>3. The data of Debt is being prepared based on closing date.</t>
  </si>
  <si>
    <t>Table 1: SEBI Recognised/Registered Intermediaries / Market Infrastructure Institutions</t>
  </si>
  <si>
    <t>Table 11: Preferential Allotments Listed at Stock Exchanges</t>
  </si>
  <si>
    <t>Particular</t>
  </si>
  <si>
    <t>Table 12: Private Placement of Corporate Debt Reported to Stock Exchanges</t>
  </si>
  <si>
    <t>Table 16 : Distribution of Turnover on Cash Segments of Stock Exchanges  (₹crore)</t>
  </si>
  <si>
    <t>Infrastructure Investment Trusts (InvITs)</t>
  </si>
  <si>
    <t>Table 3 :  Open Offers Closed under SAST Regulations (during the month)</t>
  </si>
  <si>
    <t>Category-wise</t>
  </si>
  <si>
    <t>Instrument-wise</t>
  </si>
  <si>
    <t>Table 2 : Company-wise Capital Raised through Public and Rights Issues (Equity) during the month</t>
  </si>
  <si>
    <t>Table 11 : Preferential Allotments Listed at Stock Exchanges</t>
  </si>
  <si>
    <t>Table 12 : Private Placement of Corporate Debt Reported to Stock Exchanges</t>
  </si>
  <si>
    <t>Table 1 : SEBI Registered Market Intermediaries/Market Infrastructure Institutions</t>
  </si>
  <si>
    <t xml:space="preserve">Table 20 : City-wise Distribution of Turnover on Cash Segment of Exchanges </t>
  </si>
  <si>
    <t>Table 27 : Advances/Declines in Cash Segment of Exchanges</t>
  </si>
  <si>
    <t>Table 28: Trading Frequency in Cash Segment of Exchanges</t>
  </si>
  <si>
    <t>Table 28 : Trading Frequency in Cash Segment of of Exchanges</t>
  </si>
  <si>
    <t>(per cent)</t>
  </si>
  <si>
    <t xml:space="preserve">Table 44 : Settlement Statistics of Currency Derivatives Segment </t>
  </si>
  <si>
    <t xml:space="preserve">Table 48 : Maturity-wise Turnover in Currency Derivative Segment of BSE </t>
  </si>
  <si>
    <t xml:space="preserve">Table 49 : Maturity-wise Turnover in Currency Derivative Segment of NSE </t>
  </si>
  <si>
    <t xml:space="preserve">Table 29 : Daily Volatility of Major Indices  </t>
  </si>
  <si>
    <t xml:space="preserve">Table 50 : Maturity-wise Turnover in Currency Derivative Segment of MSEI </t>
  </si>
  <si>
    <t>Table 54 : Notional Value of Offshore Derivative Instruments (ODIs) compared to Assets Under Custody (AUC) of FPIs/Deemed FPIs</t>
  </si>
  <si>
    <t>Table 56 : Trends in Resource Mobilization by Mutual Funds</t>
  </si>
  <si>
    <t>Table 58 : Trends in Transactions on Stock Exchanges by Mutual Funds</t>
  </si>
  <si>
    <t>Table 59 : Assets Managed by Portfolio Managers</t>
  </si>
  <si>
    <t>Table 63 : Number of Commodities Permitted and Traded at Exchanges</t>
  </si>
  <si>
    <t>Table 64 : Trends in Commodity Indices</t>
  </si>
  <si>
    <t xml:space="preserve">Table 65 : Trends in Commodity Derivatives at MCX </t>
  </si>
  <si>
    <t>Table 67 : Trends in Commodity Derivatives at ICEX</t>
  </si>
  <si>
    <t>Table 68 : Trends in Commodity Derivatives Segment at BSE</t>
  </si>
  <si>
    <t>Table 69 : Trends in Commodity Derivatives Segment at NSE</t>
  </si>
  <si>
    <t>Table 71 : Commodity-wise Turnover and Trading Volume at MCX</t>
  </si>
  <si>
    <t xml:space="preserve">Table 72 : Commodity-wise Turnover and Trading Volume at NCDEX </t>
  </si>
  <si>
    <t>Table 73 : Commodity-wise Turnover and Trading Volume at ICEX, BSE and NSE</t>
  </si>
  <si>
    <t xml:space="preserve">Table 30 : Percentage Share of Top ‘N’ Securities/Members in Turnover of Cash Segment of Exchanges </t>
  </si>
  <si>
    <t>as per cent of Equity 
Capital</t>
  </si>
  <si>
    <t>2. From April, 2020 onwards the data of equity is being prepared based on the listing date of the issues as against earlier practice of preparing it based on the closing date.</t>
  </si>
  <si>
    <t>From April, 2020 onwards the data of equity is being prepared based on the listing date of the issues as against earlier practice of preparing it based on the closing date.</t>
  </si>
  <si>
    <t>Notes -</t>
  </si>
  <si>
    <t xml:space="preserve">Table 36 : Settlement Statistics in Equity Derivatives Segment </t>
  </si>
  <si>
    <t>No. of Trades (Lakh)</t>
  </si>
  <si>
    <t>Traded Quantity (Lakh)</t>
  </si>
  <si>
    <t>Demat Securities Traded (Lakh)</t>
  </si>
  <si>
    <t>(Percentage share in Turnover)</t>
  </si>
  <si>
    <t>HDFC Life Insurance Company Ltd.</t>
  </si>
  <si>
    <t>Table 29: Daily Volatility of Major Indices</t>
  </si>
  <si>
    <t>* The data of the Market Capitalization provided in the Bulletin includes listed as well as permitted to trade companies</t>
  </si>
  <si>
    <t>The city-wise distribution of turnover is based on the cities uploaded in the UCC database of the Exchange for clientele trades and members registered office city for proprietary trades.</t>
  </si>
  <si>
    <t>4. *Since there is no trading in the SX40 constituents, the Impact Cost for the given stocks is NiL.</t>
  </si>
  <si>
    <t xml:space="preserve">Table 20: City-wise Distribution of Turnover on Cash Segments </t>
  </si>
  <si>
    <t xml:space="preserve">Table 27: Advances/Declines in Cash Segment </t>
  </si>
  <si>
    <t>Weightage (per cent)</t>
  </si>
  <si>
    <t>Daily
Volatility
(per cent)</t>
  </si>
  <si>
    <t>Monthly
Return
(per cent)</t>
  </si>
  <si>
    <t>Impact
Cost
(per cent)</t>
  </si>
  <si>
    <t xml:space="preserve">Weightage (per cent)   </t>
  </si>
  <si>
    <t>Daily Volatility (per cent)</t>
  </si>
  <si>
    <t>Monthly Return (per cent)</t>
  </si>
  <si>
    <t>Impact Cost (per cent) *</t>
  </si>
  <si>
    <t>Traded to Listed (per cent)</t>
  </si>
  <si>
    <t>Table 30: Percentage Share of Top ‘N’ Securities/Members in Turnover of Cash Segment of Exchanges (per cent)</t>
  </si>
  <si>
    <t>Listed only on NSE</t>
  </si>
  <si>
    <t>Listed only on BSE</t>
  </si>
  <si>
    <t>Listed both Both NSE and BSE</t>
  </si>
  <si>
    <t>Market  Capitalisation (₹ crore) *</t>
  </si>
  <si>
    <t>Banks/FIs</t>
  </si>
  <si>
    <t>Corporate  Brokers(Cash Segment)</t>
  </si>
  <si>
    <t>Divi's Laboratories Ltd.</t>
  </si>
  <si>
    <t>SBI Life Insurance Company Ltd.</t>
  </si>
  <si>
    <t>Table 60 : Progress Report of NSDL &amp; CDSL for Listed Companies</t>
  </si>
  <si>
    <t xml:space="preserve">Table 62 : Depository Statistics </t>
  </si>
  <si>
    <t>Notes - From April, 2020 onwards the data of equity is being prepared based on the listing date of the issues as against earlier practice of preparing it based on the closing date.</t>
  </si>
  <si>
    <t xml:space="preserve">Table 24 : Component Stocks: S&amp;P BSE Sensex </t>
  </si>
  <si>
    <t xml:space="preserve">Table 25 : Component Stocks: Nifty 50 Index </t>
  </si>
  <si>
    <t xml:space="preserve">Table 26 : Component Stocks: SX40 Index during   </t>
  </si>
  <si>
    <t>4. Impact cost is calculated as the difference between actual buy price and ideal buy price, divided by ideal buy price, multiplied by 100. Hence ideal price is calculated as (best buy + best sell)/2. The above is calculated for a month for the portfolio size of ` 5 lakh.  It is calculated for the current month.</t>
  </si>
  <si>
    <t>Traded Value (₹crore)</t>
  </si>
  <si>
    <t>Amount  (₹ crore)</t>
  </si>
  <si>
    <t>Demat Turnover (₹crore)</t>
  </si>
  <si>
    <t xml:space="preserve">Market  Capitalisation (₹ crore) </t>
  </si>
  <si>
    <t>Average Daily Turnover (₹crore)</t>
  </si>
  <si>
    <t xml:space="preserve"># SEBI has granted recognition for carrying out operations in the respective segment. </t>
  </si>
  <si>
    <t>≥ ₹5crore - &lt; ₹10crore</t>
  </si>
  <si>
    <t xml:space="preserve">  ≥₹ 10 crore - &lt; ₹50 crore</t>
  </si>
  <si>
    <t xml:space="preserve">  ≥₹ 50 crore - &lt; ₹100 crore</t>
  </si>
  <si>
    <t xml:space="preserve">  ≥ ₹100 crore - &lt; ₹500 crore</t>
  </si>
  <si>
    <t>&gt;=₹500 crore</t>
  </si>
  <si>
    <t xml:space="preserve">Stock Exchanges </t>
  </si>
  <si>
    <t xml:space="preserve">      of that have:</t>
  </si>
  <si>
    <t xml:space="preserve">             Cash Segment #</t>
  </si>
  <si>
    <t xml:space="preserve">             Equity Derivatives Segment #</t>
  </si>
  <si>
    <t xml:space="preserve">            Currency Derivatives Segment#</t>
  </si>
  <si>
    <t xml:space="preserve">            Commodity Derivatives Segment#</t>
  </si>
  <si>
    <t>BSE@</t>
  </si>
  <si>
    <t>NSE@</t>
  </si>
  <si>
    <t>MSEI @</t>
  </si>
  <si>
    <t>Common#</t>
  </si>
  <si>
    <t>No.of  issues</t>
  </si>
  <si>
    <t>Notes :</t>
  </si>
  <si>
    <t>1. @ The issues are exclusively listed on respective exchanges.</t>
  </si>
  <si>
    <t>2. # The issues listed on 'any two' or 'all three' exchanges.</t>
  </si>
  <si>
    <t>Table 32 : Settlement Statistics for Cash Segment of NCL</t>
  </si>
  <si>
    <t>#% IFSC are now under regulatory jurisdiction of International Financial Services Centres Authority (IFSCA) w.e.f. October 01, 2020</t>
  </si>
  <si>
    <t>5. Impact Cost for Nifty 50 is for a portfolio of Rs. 50 lakhs  and is weightage average impact cost.</t>
  </si>
  <si>
    <t>Table 51 : Trading Statistics in Interest Rate Derivatives Segment</t>
  </si>
  <si>
    <t xml:space="preserve">Table 52 : Settlement Statistics in Interest Rate Derivatives Segment </t>
  </si>
  <si>
    <t>Table 66 : Trends in Commodity Derivatives at NCDEX</t>
  </si>
  <si>
    <t>Source: BSE, NSE &amp; MSEI</t>
  </si>
  <si>
    <t>Average Trade Size (₹ )</t>
  </si>
  <si>
    <r>
      <t>From April, 2020 onwards the data is being prepared based on the listing date of the issues</t>
    </r>
    <r>
      <rPr>
        <sz val="10"/>
        <color rgb="FF1F497D"/>
        <rFont val="Palatino Linotype"/>
        <family val="1"/>
      </rPr>
      <t> </t>
    </r>
    <r>
      <rPr>
        <sz val="10"/>
        <color rgb="FF000000"/>
        <rFont val="Palatino Linotype"/>
        <family val="1"/>
      </rPr>
      <t>as against earlier practice of preparing it based on the closing date.</t>
    </r>
  </si>
  <si>
    <t>Face Value (₹   )</t>
  </si>
  <si>
    <t>Premium Value (₹   )</t>
  </si>
  <si>
    <t>Issue Price (₹   )</t>
  </si>
  <si>
    <t>Size of Issue  ( ₹   crore)</t>
  </si>
  <si>
    <t>Offer  Price 
(₹   ) per share</t>
  </si>
  <si>
    <t>Offer Size 
 ( ₹   crore)</t>
  </si>
  <si>
    <t>Amount  
( ₹   crore)</t>
  </si>
  <si>
    <t>Amount 
( ₹   crore)</t>
  </si>
  <si>
    <t>Notes: All the issues are compiled from the Prospectus of Issuer Companies filed with SEBI.</t>
  </si>
  <si>
    <t>&lt; ₹ 5 crore</t>
  </si>
  <si>
    <t>* In the month of August 2020, the common amount on BSE and NSE includes warrants of HDFC Ltd of ₹ 3,999.99 cr</t>
  </si>
  <si>
    <r>
      <t>R</t>
    </r>
    <r>
      <rPr>
        <b/>
        <vertAlign val="superscript"/>
        <sz val="10"/>
        <color indexed="8"/>
        <rFont val="Palatino Linotype"/>
        <family val="1"/>
      </rPr>
      <t>2</t>
    </r>
  </si>
  <si>
    <t>Table 16: Distribution of Turnover on Cash Segments of Stock Exchanges (₹crore)</t>
  </si>
  <si>
    <r>
      <rPr>
        <b/>
        <sz val="10"/>
        <color indexed="8"/>
        <rFont val="Palatino Linotype"/>
        <family val="1"/>
      </rPr>
      <t>Note</t>
    </r>
    <r>
      <rPr>
        <sz val="10"/>
        <color indexed="8"/>
        <rFont val="Palatino Linotype"/>
        <family val="1"/>
      </rPr>
      <t>- No. - Number</t>
    </r>
  </si>
  <si>
    <r>
      <t>2. Beta &amp; R</t>
    </r>
    <r>
      <rPr>
        <vertAlign val="superscript"/>
        <sz val="10"/>
        <color indexed="8"/>
        <rFont val="Palatino Linotype"/>
        <family val="1"/>
      </rPr>
      <t>2</t>
    </r>
    <r>
      <rPr>
        <sz val="10"/>
        <color indexed="8"/>
        <rFont val="Palatino Linotype"/>
        <family val="1"/>
      </rPr>
      <t xml:space="preserve"> are calculated for the trailing 12 months</t>
    </r>
  </si>
  <si>
    <r>
      <t>2. The coefficient of determination (R</t>
    </r>
    <r>
      <rPr>
        <vertAlign val="superscript"/>
        <sz val="10"/>
        <color indexed="8"/>
        <rFont val="Palatino Linotype"/>
        <family val="1"/>
      </rPr>
      <t>2</t>
    </r>
    <r>
      <rPr>
        <sz val="10"/>
        <color indexed="8"/>
        <rFont val="Palatino Linotype"/>
        <family val="1"/>
      </rPr>
      <t>) measures the strength of relationship between two variables the return on  a security versus that of the market.</t>
    </r>
  </si>
  <si>
    <t>Issued Capital 
(₹ crore)</t>
  </si>
  <si>
    <t>Free Float
Market
Capitalisation
( ₹ crore)</t>
  </si>
  <si>
    <t>Issued
Capital 
(₹   crore)</t>
  </si>
  <si>
    <t>Free Float Market
Capitalisation
(₹  crore)</t>
  </si>
  <si>
    <t xml:space="preserve">  1.@ The issues are exclusively listed on respective exchanges.</t>
  </si>
  <si>
    <t>No. of Companies Permitted</t>
  </si>
  <si>
    <t>Average Trade Size (₹)</t>
  </si>
  <si>
    <t xml:space="preserve">No. of Companies Permitted </t>
  </si>
  <si>
    <t>RELIANCE INDUSTRIES LTD.</t>
  </si>
  <si>
    <t>HDFC BANK LTD.</t>
  </si>
  <si>
    <t>HOUSING DEVELOPMENT FINANCE CO</t>
  </si>
  <si>
    <t>INFOSYS LTD.</t>
  </si>
  <si>
    <t>ICICI BANK LTD.</t>
  </si>
  <si>
    <t>TATA CONSULTANCY SERVICES LTD.</t>
  </si>
  <si>
    <t>KOTAK MAHINDRA BANK LTD.</t>
  </si>
  <si>
    <t>HINDUSTAN UNILEVER LTD.</t>
  </si>
  <si>
    <t>ITC LTD.</t>
  </si>
  <si>
    <t>AXIS BANK LTD.</t>
  </si>
  <si>
    <t>LARSEN &amp; TOUBRO LTD.</t>
  </si>
  <si>
    <t>BAJAJ FINANCE LIMITED</t>
  </si>
  <si>
    <t>ASIAN PAINTS LTD.</t>
  </si>
  <si>
    <t>BHARTI AIRTEL LTD.</t>
  </si>
  <si>
    <t>STATE BANK OF INDIA</t>
  </si>
  <si>
    <t>HCL TECHNOLOGIES LTD.</t>
  </si>
  <si>
    <t>MARUTI SUZUKI INDIA LTD.</t>
  </si>
  <si>
    <t>MAHINDRA &amp; MAHINDRA LTD.</t>
  </si>
  <si>
    <t>NESTLE INDIA LTD.</t>
  </si>
  <si>
    <t>TITAN COMPANY LIMITED</t>
  </si>
  <si>
    <t>SUN PHARMACEUTICAL INDUSTRIES</t>
  </si>
  <si>
    <t>DR.REDDYS LABORATORIES LTD.</t>
  </si>
  <si>
    <t>ULTRATECH CEMENT LTD.</t>
  </si>
  <si>
    <t>TECH MAHINDRA LTD.</t>
  </si>
  <si>
    <t>BAJAJ FINSERV LTD.</t>
  </si>
  <si>
    <t>INDUSIND BANK LTD.</t>
  </si>
  <si>
    <t>POWER GRID CORPORATION OF INDI</t>
  </si>
  <si>
    <t>NTPC LTD.</t>
  </si>
  <si>
    <t>BAJAJ AUTO LTD.</t>
  </si>
  <si>
    <t>OIL AND NATURAL GAS CORPORATIO</t>
  </si>
  <si>
    <t>Notes: 1. Beta &amp; R2 are calculated for the trailing 12 months. Beta measures the  degree to which any portfolio of stocks is affected as compared to the effect on the market as a whole.</t>
  </si>
  <si>
    <t>Notes: 1. Beta &amp; R2 are calculated for the the trailing 12 months. Beta measures the  degree to which any portfolio of stocks is affected as compared to the effect on the market as a whole.</t>
  </si>
  <si>
    <t xml:space="preserve">Notes:  Advance/Decline is calculated based on the average price methodology.                                                                           </t>
  </si>
  <si>
    <t>Notes: Volatility is calculated as the standard deviation of the natural log of daily returns in indices for the respective period.</t>
  </si>
  <si>
    <t>Notes: 1. Data for Top N scrips has been compiled for all markets except auction market &amp; retail debt market and includes series EQ, BE,BT, BL and IL.</t>
  </si>
  <si>
    <t>Data for 2019-20 and 2020-21 include data of INFOMERICS Valuation abd Rating Private Limited</t>
  </si>
  <si>
    <t>Real estate investment trust (REITs)</t>
  </si>
  <si>
    <t>Table 31: Settlement Statistics for Cash Segment of ICCL</t>
  </si>
  <si>
    <t>Year /  Month</t>
  </si>
  <si>
    <t>No. of Trades (lakh)</t>
  </si>
  <si>
    <t>Traded Quantity   (lakh)</t>
  </si>
  <si>
    <t>Delivered Quantity   (lakh)</t>
  </si>
  <si>
    <t>Delivered Quantity to Traded Quantity (per cent)</t>
  </si>
  <si>
    <t>Delivered Value   (₹ crore)</t>
  </si>
  <si>
    <t>Delivered Value to Total Turnover (per cent)</t>
  </si>
  <si>
    <t>Delivered Quantity in Demat Mode (lakh)</t>
  </si>
  <si>
    <t>Demat Delivered Quantity to Total Delivered Quantity (per cent)</t>
  </si>
  <si>
    <t>Delivered Value in Demat Mode     (₹ crore)</t>
  </si>
  <si>
    <t>Demat Delivered Value to Total Delivered Value (per cent)</t>
  </si>
  <si>
    <t>Short Delivery (Auctioned quantity) (lakh)</t>
  </si>
  <si>
    <t>Short Delivery to Delivered Quantity (per cent)</t>
  </si>
  <si>
    <t>Funds Pay-in (₹ crore)</t>
  </si>
  <si>
    <t>Securities Pay-in (₹ crore)</t>
  </si>
  <si>
    <t>Settlement Guarantee Fund (₹  crore)</t>
  </si>
  <si>
    <t>Note:</t>
  </si>
  <si>
    <t>1. The figure of Settlement Guarantee Fund has been computed in accordance with the Scheme of Arrangement approved by Honorable High Court, Bombay  for transferring the clearing and settlement division of BSE Limited to its wholly owned subsidiary, namely, Indian Clearing Corporation Limited and thus does not include the Trade Guarantee Fund (TGF) of BSE Limited as on 01/04/2011 along with accretion thereon.</t>
  </si>
  <si>
    <t>Source: ICCL</t>
  </si>
  <si>
    <t>Table 32: Settlement Statistics for Cash Segment of NCL</t>
  </si>
  <si>
    <t>Short Delivery to Delivery Quantity (per cent)</t>
  </si>
  <si>
    <t>1.  Settlement Statistics for settlement type N, excluding CM Series IL &amp; BL</t>
  </si>
  <si>
    <t>Source: NCL</t>
  </si>
  <si>
    <t>Table 33: Settlement Statistics for Cash Segment of MCCIL</t>
  </si>
  <si>
    <t>Month Sorting</t>
  </si>
  <si>
    <t>Delivered Quantity   (Lakh)</t>
  </si>
  <si>
    <t>Delivered Value      (₹ crore)</t>
  </si>
  <si>
    <t>Delivered Quantity in Demat Mode (Lakh)</t>
  </si>
  <si>
    <t>Settlement Guarantee Fund(₹ crore)</t>
  </si>
  <si>
    <t>Source: MCCIL</t>
  </si>
  <si>
    <t xml:space="preserve">Table 34: Trends in Equity Derivatives Segment at BSE (Turnover in Notional Value) </t>
  </si>
  <si>
    <t>Year/     Month</t>
  </si>
  <si>
    <t>Index Futures</t>
  </si>
  <si>
    <t>Stock Futures</t>
  </si>
  <si>
    <t>Index Options</t>
  </si>
  <si>
    <t>Stock Options</t>
  </si>
  <si>
    <t>Open Interest at the end of Month</t>
  </si>
  <si>
    <t>Call</t>
  </si>
  <si>
    <t>Put</t>
  </si>
  <si>
    <t>No. of
Contracts</t>
  </si>
  <si>
    <t>Turnover
(₹ crore)</t>
  </si>
  <si>
    <t>No. of
contracts</t>
  </si>
  <si>
    <t xml:space="preserve">Notes: </t>
  </si>
  <si>
    <t>1. Notional Turnover = (Strike Price + Premium) * Quantity.</t>
  </si>
  <si>
    <t xml:space="preserve">Table 35: Trends in Equity Derivatives Segment at NSE (Turnover in Notional Value) </t>
  </si>
  <si>
    <t xml:space="preserve">Table 36: Settlement Statistics in Equity Derivatives Segment </t>
  </si>
  <si>
    <t xml:space="preserve"> (₹ crore)</t>
  </si>
  <si>
    <t>Index/Stock
Futures</t>
  </si>
  <si>
    <t>Index/Stock
Options</t>
  </si>
  <si>
    <t>Settlement
Gurantee
Fund</t>
  </si>
  <si>
    <t>MTM
Settlement</t>
  </si>
  <si>
    <t>Final
Settlement</t>
  </si>
  <si>
    <t>Premium
Settlement</t>
  </si>
  <si>
    <t>Exercise
Settlement</t>
  </si>
  <si>
    <t xml:space="preserve">Note: </t>
  </si>
  <si>
    <t>Source: ICCL and NCL</t>
  </si>
  <si>
    <t>Table 37: Category-wise Share of Turnover &amp; Open Interest in Equity Derivative Segment of BSE</t>
  </si>
  <si>
    <t>Percentage Share in Open Interest</t>
  </si>
  <si>
    <t>Pro</t>
  </si>
  <si>
    <t>FPI</t>
  </si>
  <si>
    <t>Table 38: Category-wise Share of Turnover &amp; Open Interest in Equity Derivative Segment of NSE</t>
  </si>
  <si>
    <t>Table 39: Instrument-wise Turnover in Index Derivatives at BSE</t>
  </si>
  <si>
    <t>BSE 30 SENSEX</t>
  </si>
  <si>
    <t>BSE SENSEX 50</t>
  </si>
  <si>
    <t>BSE BANKEX</t>
  </si>
  <si>
    <t>Table 40: Instrument-wise Turnover in Index Derivatives at NSE</t>
  </si>
  <si>
    <t xml:space="preserve"> (per cent)</t>
  </si>
  <si>
    <t>NIFTY</t>
  </si>
  <si>
    <t>NIFTYIT</t>
  </si>
  <si>
    <t>BANKNIFTY</t>
  </si>
  <si>
    <t>Table 41: Trends in Currency Derivatives Segment at BSE</t>
  </si>
  <si>
    <t>Currency Futures</t>
  </si>
  <si>
    <t>Currency  Options</t>
  </si>
  <si>
    <t>Open Interest at the end of  the Month**</t>
  </si>
  <si>
    <t>No. of Contracts</t>
  </si>
  <si>
    <t xml:space="preserve">No. of Contracts </t>
  </si>
  <si>
    <t>Turnover * (₹ crore)</t>
  </si>
  <si>
    <t>Value 
(₹ crore)</t>
  </si>
  <si>
    <t>1. * Notional Turnover</t>
  </si>
  <si>
    <t>2. ** OI data is at BSE level.</t>
  </si>
  <si>
    <t>Source: BSE</t>
  </si>
  <si>
    <t>Table 42: Trends in Currency Derivatives Segment at NSE</t>
  </si>
  <si>
    <t>No. of Trading  Days</t>
  </si>
  <si>
    <t>Currency Options</t>
  </si>
  <si>
    <t>Open Interest at the
end of Month*</t>
  </si>
  <si>
    <t>Turnover* (₹ crore)</t>
  </si>
  <si>
    <t>Value
(₹ crore)</t>
  </si>
  <si>
    <t>1. Trading Value :- For Futures, Value of contract = Traded Qty*Traded Price. 2. For Options, Value of contract = Traded Qty*(Strike Price+Traded Premium)</t>
  </si>
  <si>
    <t>2. *Open Interest provided in Table No. 42 is at NSE Clearing Limited level, while in Table 46 it is at NSE Level. Hence, the difference in number/value between the two tables.</t>
  </si>
  <si>
    <t>Table 43: Trends in Currency Derivatives Segment at MSEI</t>
  </si>
  <si>
    <t>Open Interest at the
end of Month</t>
  </si>
  <si>
    <t>Table 44: Settlement Statistics of Currency Derivatives Segment</t>
  </si>
  <si>
    <t>Currency
Futures</t>
  </si>
  <si>
    <t>Source: ICCL, NCL and MCCIL.</t>
  </si>
  <si>
    <t>Table 45: Instrument-wise Turnover in Currency Derivatives Segment of BSE</t>
  </si>
  <si>
    <t>Open Interest as on last day of the month (in lots)**</t>
  </si>
  <si>
    <t>USDINR</t>
  </si>
  <si>
    <t>EURINR</t>
  </si>
  <si>
    <t>GBPINR</t>
  </si>
  <si>
    <t>JPYINR</t>
  </si>
  <si>
    <t>EURUSD</t>
  </si>
  <si>
    <t>GBPUSD</t>
  </si>
  <si>
    <t>USDJPY</t>
  </si>
  <si>
    <t>1.  * Notional Turnover</t>
  </si>
  <si>
    <t>Table 46: Instrument-wise Turnover in Currency Derivatives Segment of NSE</t>
  </si>
  <si>
    <t>Open Interest as on last day of the month (in lots)*</t>
  </si>
  <si>
    <t>Table 47:  Instrument-wise Turnover in Currency Derivatives Segment of MSEI</t>
  </si>
  <si>
    <t>Open Interest as on last day of the month
(in lots)</t>
  </si>
  <si>
    <t>Table 48: Maturitywise Turnover in Currency Derivative Segment of BSE</t>
  </si>
  <si>
    <t>(₹  crore)</t>
  </si>
  <si>
    <t>Currency Future</t>
  </si>
  <si>
    <t>Weekly</t>
  </si>
  <si>
    <t>1 Month</t>
  </si>
  <si>
    <t>2 Month</t>
  </si>
  <si>
    <t>3 Month</t>
  </si>
  <si>
    <t>&gt; 3 months</t>
  </si>
  <si>
    <t>2020-21</t>
  </si>
  <si>
    <t>1.  Weekly maturity data is added to the table, hence the data may not be strictly comparable with the earlier published data.</t>
  </si>
  <si>
    <t xml:space="preserve">Table 49: Maturity-wise Turnover in Currency Derivatives Segment of NSE  </t>
  </si>
  <si>
    <t>Month/Year</t>
  </si>
  <si>
    <t>1.  Weekly maturity data is added to the table, hence the data may not be strictly comparable with the data published prior to November 2020.</t>
  </si>
  <si>
    <t xml:space="preserve">Table 50: Maturity-wise Turnover in Currency Derivatives Segment of MSEI </t>
  </si>
  <si>
    <t>(₹  Crore)</t>
  </si>
  <si>
    <t>Table 51: Trading Statistics in Interest Rate Derivatives Segment</t>
  </si>
  <si>
    <t>Interest Rate Futures</t>
  </si>
  <si>
    <t>Open Interest at
the end of</t>
  </si>
  <si>
    <t>Open Interest at
the end of**</t>
  </si>
  <si>
    <t>Interest RateFutures</t>
  </si>
  <si>
    <t xml:space="preserve">Open Interest at the end of </t>
  </si>
  <si>
    <t>Traded Value 
(₹ crore)</t>
  </si>
  <si>
    <t>1. IR Options were launched at NSE during Dec 2019, the data has been revised accordingly</t>
  </si>
  <si>
    <t>2. Open interest is valued at daily settlement prices</t>
  </si>
  <si>
    <t>3. The Open interest pertains to NSE Clearing and Includes the data of multiple exchnages)</t>
  </si>
  <si>
    <t>4. IR Options were launched at BSE during Aug 2019.  However, there is no trading activity since launch.</t>
  </si>
  <si>
    <t>Source: BSE, NSE and MSEI</t>
  </si>
  <si>
    <t xml:space="preserve">Table 52: Settlement Statistics in Interest Rate Derivatives Segment </t>
  </si>
  <si>
    <t>Final Settlement</t>
  </si>
  <si>
    <t>MTM Settlement</t>
  </si>
  <si>
    <t>Premium Settlement</t>
  </si>
  <si>
    <t>Exercise Settlement</t>
  </si>
  <si>
    <t>1.  NSE - IRF includes 6 Year, 10 Year, 13 Year GSecs and 91 DTB</t>
  </si>
  <si>
    <t>2. IR Options were launched at NSE during Dec 2019, the data has been revised accordingly</t>
  </si>
  <si>
    <t>3. IR Options were launched at BSE during Aug 2019.  However, there is no trading activity since launch.</t>
  </si>
  <si>
    <t>Source: ICCL, NCL and MCCIL</t>
  </si>
  <si>
    <t>Table 53: Trends in Foreign Portfolio Investment</t>
  </si>
  <si>
    <t>Gross Purchase 
(₹  crore)</t>
  </si>
  <si>
    <t>Gross Sales 
(₹  crore)</t>
  </si>
  <si>
    <t>Net Investment 
(₹  crore)</t>
  </si>
  <si>
    <t>Net Investment 
(USD million)</t>
  </si>
  <si>
    <t>Cumulative Net Investment 
(USD million)</t>
  </si>
  <si>
    <t>Source: NSDL, CDSL</t>
  </si>
  <si>
    <t>Table 54: Notional Value of Offshore Derivative Instruments (ODIs) compared to Assets Under Custody (AUC) of FPIs/Deemed FPIs</t>
  </si>
  <si>
    <t>Notional value of ODIs on Equity, Debt &amp; Derivatives  (₹ crore)</t>
  </si>
  <si>
    <t>Notional value of ODIs on Equity &amp; Debt  excluding Derivatives  (₹ crore)</t>
  </si>
  <si>
    <t>Assets Under Custody of FPIs/Deemed FPIs  (₹ crore) #</t>
  </si>
  <si>
    <t>Notional value of ODIs on Equity, Debt &amp; Derivatives as % of  Assets Under Custody of FPIs/Deemed FPIs</t>
  </si>
  <si>
    <t>Notional value of ODIs on Equity &amp; Debt  excluding Derivatives as % of  Assets Under Custody of FPIs/Deemed FPIs</t>
  </si>
  <si>
    <t>1. Column B &amp; C  Figures are compiled based on reports submitted by FPIs/deemed FPIs issuing ODIs.</t>
  </si>
  <si>
    <t>2. Column C is being provided which depicts the Total Value of ODI issued -with underlying as  Equity ,Debt &amp; Hybrid Securities but excluding derivatives</t>
  </si>
  <si>
    <r>
      <t>3.</t>
    </r>
    <r>
      <rPr>
        <sz val="10"/>
        <rFont val="Palatino Linotype"/>
        <family val="1"/>
      </rPr>
      <t xml:space="preserve"> Column D </t>
    </r>
    <r>
      <rPr>
        <sz val="10"/>
        <color indexed="8"/>
        <rFont val="Palatino Linotype"/>
        <family val="1"/>
      </rPr>
      <t xml:space="preserve"> Figures are compiled on the basis of reports submitted by custodians &amp; does not includes positions taken by FPIs/deemed FPIs in derivatives.</t>
    </r>
  </si>
  <si>
    <t>4. The total value of ODIs excludes the unhedged positions &amp; portfolio hedging positions taken by the FPIs/deemed FPIs issuing ODIs.</t>
  </si>
  <si>
    <t>Table 55: Assets under the Custody of Custodians</t>
  </si>
  <si>
    <t>Type of Client</t>
  </si>
  <si>
    <t xml:space="preserve">FPIs </t>
  </si>
  <si>
    <t>Foreign
Depositories</t>
  </si>
  <si>
    <t>FDI
Investments</t>
  </si>
  <si>
    <t>Foreign
Venture
Capital
Investments</t>
  </si>
  <si>
    <t>OCBs</t>
  </si>
  <si>
    <t>NRIs</t>
  </si>
  <si>
    <t>Mutual
Funds</t>
  </si>
  <si>
    <t>Corporates</t>
  </si>
  <si>
    <t>Insurance
Companies</t>
  </si>
  <si>
    <t>Local
Pension
Funds</t>
  </si>
  <si>
    <t>Financial
Institutions</t>
  </si>
  <si>
    <t>No.</t>
  </si>
  <si>
    <t>Amount 
(₹   crore)</t>
  </si>
  <si>
    <t>1. With the commencement of FPI Regime from June 1, 2014, the erstwhile FIIs, Sub Accounts and QFIs are merged into a new investor class termed as .Foreign Portfolio Investors (FPIs).</t>
  </si>
  <si>
    <t>2. "Others" include Portfolio manager, partnership firm, trusts, depository receipts, AIFs, FCCB, HUFs, Brokers etc.</t>
  </si>
  <si>
    <t>Source: Custodians.</t>
  </si>
  <si>
    <t xml:space="preserve">Table 56: Trends in Resource Mobilization by Mutual Funds </t>
  </si>
  <si>
    <t xml:space="preserve"> (₹   crore)</t>
  </si>
  <si>
    <t>Gross Mobilisation</t>
  </si>
  <si>
    <t>Redemption</t>
  </si>
  <si>
    <t>Net Inflow/ Outflow</t>
  </si>
  <si>
    <t>Assets at the
End of
Period</t>
  </si>
  <si>
    <t>Pvt. Sector</t>
  </si>
  <si>
    <t>Public Sector</t>
  </si>
  <si>
    <t xml:space="preserve">Table 57:  Status of Mutual Funds Industry in India </t>
  </si>
  <si>
    <t>Sr. No.</t>
  </si>
  <si>
    <t>Scheme Category</t>
  </si>
  <si>
    <t xml:space="preserve">No. of schemes </t>
  </si>
  <si>
    <t xml:space="preserve">No. of Folios </t>
  </si>
  <si>
    <t>Funds mobilized  (₹ crore)</t>
  </si>
  <si>
    <t>Repurchase/ Redemptio  (₹ crore)</t>
  </si>
  <si>
    <t>Net Inflow (+ve)/ Outflow (-ve)   (₹ crore)</t>
  </si>
  <si>
    <t>Net Assets Under Management as on  (₹ crore)</t>
  </si>
  <si>
    <t>A</t>
  </si>
  <si>
    <t>Open ended Schemes</t>
  </si>
  <si>
    <t>I</t>
  </si>
  <si>
    <t>Income/Debt Oriented Schemes</t>
  </si>
  <si>
    <t>Overnight Fund</t>
  </si>
  <si>
    <t>Liquid Fund</t>
  </si>
  <si>
    <t>Ultra Short Duration Fund</t>
  </si>
  <si>
    <t>Low Duration Fund</t>
  </si>
  <si>
    <t>Money Market Fund</t>
  </si>
  <si>
    <t>Short Duration Fund</t>
  </si>
  <si>
    <t>Medium Duration Fund</t>
  </si>
  <si>
    <t>Medium to Long Duration Fund</t>
  </si>
  <si>
    <t>Long Duration Fund</t>
  </si>
  <si>
    <t>Dynamic Bond Fund</t>
  </si>
  <si>
    <t>Corporate Bond Fund</t>
  </si>
  <si>
    <t>Credit Risk Fund</t>
  </si>
  <si>
    <t>Banking and PSU Fund</t>
  </si>
  <si>
    <t>Gilt Fund</t>
  </si>
  <si>
    <t>Gilt Fund with 10 year constant duration</t>
  </si>
  <si>
    <t>Floater Fund</t>
  </si>
  <si>
    <t>Sub total - I (1+2+3+4+5+6+7+8+9+10+11+12+13+14+15+16)</t>
  </si>
  <si>
    <t>II</t>
  </si>
  <si>
    <t>Growth/Equity Oriented Schemes</t>
  </si>
  <si>
    <t>Multi Cap Fund</t>
  </si>
  <si>
    <t>Large Cap Fund</t>
  </si>
  <si>
    <t>Large &amp; Mid Cap Fund</t>
  </si>
  <si>
    <t>Mid Cap Fund</t>
  </si>
  <si>
    <t>Small Cap Fund</t>
  </si>
  <si>
    <t>Dividend Yield Fund</t>
  </si>
  <si>
    <t>Value Fund/Contra Fund</t>
  </si>
  <si>
    <t>Focused Fund</t>
  </si>
  <si>
    <t>Sectoral/Thematic Funds</t>
  </si>
  <si>
    <t>ELSS</t>
  </si>
  <si>
    <t>Sub total - II (17+18+19+20+21+22+23+24+25+26)</t>
  </si>
  <si>
    <t>III</t>
  </si>
  <si>
    <t>Hybrid Schemes</t>
  </si>
  <si>
    <t>Conservative Hybrid Fund</t>
  </si>
  <si>
    <t>Balanced Hybrid Fund/Aggressive Hybrid Fund</t>
  </si>
  <si>
    <t>Dynamic Asset Allocation/Balanced Advantage</t>
  </si>
  <si>
    <t>Multi Asset Allocation</t>
  </si>
  <si>
    <t>Arbitrage Fund</t>
  </si>
  <si>
    <t>Equity Savings Fund</t>
  </si>
  <si>
    <t>Sub total - III (27+28+29+30+31+32)</t>
  </si>
  <si>
    <t>IV</t>
  </si>
  <si>
    <t>Solution Oriented  Schemes</t>
  </si>
  <si>
    <t>Retirement Fund</t>
  </si>
  <si>
    <t>Childrens' Fund</t>
  </si>
  <si>
    <t>Sub total - IV (33+34)</t>
  </si>
  <si>
    <t>V</t>
  </si>
  <si>
    <t>Other Schemes</t>
  </si>
  <si>
    <t>Index Funds</t>
  </si>
  <si>
    <t>GOLD ETFs</t>
  </si>
  <si>
    <t>Other ETFs</t>
  </si>
  <si>
    <t>Fund of funds investing overseas</t>
  </si>
  <si>
    <t>Sub total - V (35+36+37+38)</t>
  </si>
  <si>
    <t>Total A-Open ended Schemes</t>
  </si>
  <si>
    <t>B</t>
  </si>
  <si>
    <t>Close  Ended Schemes</t>
  </si>
  <si>
    <t>i</t>
  </si>
  <si>
    <t>Fixed Term Plan</t>
  </si>
  <si>
    <t>ii</t>
  </si>
  <si>
    <t>Capital Protection Oriented  Schemes</t>
  </si>
  <si>
    <t>iii</t>
  </si>
  <si>
    <t xml:space="preserve">Infrastructure Debt Fund </t>
  </si>
  <si>
    <t>iv</t>
  </si>
  <si>
    <t>Other Debt</t>
  </si>
  <si>
    <t>Sub total (i+ii+iii+iv)</t>
  </si>
  <si>
    <t>Sub total (i+ii)</t>
  </si>
  <si>
    <t>Total B -Close ended Schemes</t>
  </si>
  <si>
    <t>C</t>
  </si>
  <si>
    <t>Interval Schemes</t>
  </si>
  <si>
    <t>Total C -Interval Schemes</t>
  </si>
  <si>
    <t>Grand Total (A+B+C)</t>
  </si>
  <si>
    <t>Fund of Funds Scheme (Domestic)</t>
  </si>
  <si>
    <t>1. No.of schemes also includes serial plans.</t>
  </si>
  <si>
    <t>2. Inter scheme investments are excluded from the above data</t>
  </si>
  <si>
    <t>Table 58: Trends in Transactions on Stock Exchanges by Mutual Funds</t>
  </si>
  <si>
    <t>Year/  Month</t>
  </si>
  <si>
    <t>Debt</t>
  </si>
  <si>
    <t>Gross Purchases</t>
  </si>
  <si>
    <t>Gross Sales</t>
  </si>
  <si>
    <t>Net Purchases /Sales</t>
  </si>
  <si>
    <t>Net purchases /Sale</t>
  </si>
  <si>
    <t>Table 59: Assets Managed by Portfolio Managers</t>
  </si>
  <si>
    <t>Particulars</t>
  </si>
  <si>
    <t>Discretionary</t>
  </si>
  <si>
    <t>Non-Discretionary</t>
  </si>
  <si>
    <t>Advisory</t>
  </si>
  <si>
    <t>Discretionary#</t>
  </si>
  <si>
    <t>Advisory**</t>
  </si>
  <si>
    <t>No. of Clients</t>
  </si>
  <si>
    <t>AUM (₹ crore)</t>
  </si>
  <si>
    <t>Listed Equity</t>
  </si>
  <si>
    <t>Unlisted Equity</t>
  </si>
  <si>
    <t>Total*</t>
  </si>
  <si>
    <t xml:space="preserve">1. **Value of Assets for which Advisory Services are being given. </t>
  </si>
  <si>
    <t>Table 60: Progress Report of NSDL &amp; CDSL for Listed Companies</t>
  </si>
  <si>
    <t>Parameter</t>
  </si>
  <si>
    <t>Unit</t>
  </si>
  <si>
    <t>NSDL</t>
  </si>
  <si>
    <t>CDSL</t>
  </si>
  <si>
    <t>% Change during the year</t>
  </si>
  <si>
    <t>% Change during the month</t>
  </si>
  <si>
    <t>Number of companies signed up to make their shares available for dematerialization</t>
  </si>
  <si>
    <t>Number</t>
  </si>
  <si>
    <t>Number of Depository Participants (registered)</t>
  </si>
  <si>
    <t>Number of Investors Accounts</t>
  </si>
  <si>
    <t>Lakh</t>
  </si>
  <si>
    <t>Quantity of Shares dematerialized</t>
  </si>
  <si>
    <t>Crore</t>
  </si>
  <si>
    <t>Value of Shares dematerialized</t>
  </si>
  <si>
    <t>Quantity of Securities dematerialized #</t>
  </si>
  <si>
    <t>Value of Securities dematerialized #</t>
  </si>
  <si>
    <t>Quantity of shares settled during the month</t>
  </si>
  <si>
    <t>Average Quantity of shares settled daily (quantity of shares settled during the month)</t>
  </si>
  <si>
    <t>Value of shares settled during the month in dematerialized form</t>
  </si>
  <si>
    <t>Average Value of shares settled daily (value of shares settled during the month)</t>
  </si>
  <si>
    <t>Training Programmes conducted for representatives of Corporates, DPs and Brokers</t>
  </si>
  <si>
    <t>The ratio of dematerialized equity shares to the total outstanding shares (market value)</t>
  </si>
  <si>
    <t>Per cent</t>
  </si>
  <si>
    <t xml:space="preserve">1. Shares includes only equity shares. </t>
  </si>
  <si>
    <t xml:space="preserve">3. Quantity and value of shares mentioned are single sided. </t>
  </si>
  <si>
    <t>4. #Source for listed securities information: Issuer/ NSE/BSE.</t>
  </si>
  <si>
    <t>Source: NSDL and CDSL.</t>
  </si>
  <si>
    <t>Table 61: Progress of Dematerialisation at NSDL and CDSL (Listed and Unlisted Companies)</t>
  </si>
  <si>
    <t>Companies Live</t>
  </si>
  <si>
    <t>DPs Live</t>
  </si>
  <si>
    <t>DPs
Locations</t>
  </si>
  <si>
    <t>Demat 
Quantity 
(million securities)</t>
  </si>
  <si>
    <t>Demat Value (₹ crore)</t>
  </si>
  <si>
    <t>Demat Value  (₹ crore)</t>
  </si>
  <si>
    <t xml:space="preserve">Notes : </t>
  </si>
  <si>
    <t xml:space="preserve">1. For CDSL, the current and historical data of Companies Live has been revised to exclude MF schemes count. </t>
  </si>
  <si>
    <t xml:space="preserve">2. The Companies Live figure  includes only the number of mutual fund companies and not the mutual fund schemes. </t>
  </si>
  <si>
    <t>3. DPs Locations represents the total live (main DPs and branch DPs as well as non-live (back office connected collection centres).</t>
  </si>
  <si>
    <t>Table 62: Depository Statistics</t>
  </si>
  <si>
    <t>Unlisted</t>
  </si>
  <si>
    <t>No.of issuers debt/Companies(equity)</t>
  </si>
  <si>
    <t>(numbers)</t>
  </si>
  <si>
    <t>No.of Active Instruments</t>
  </si>
  <si>
    <t>Demat Quantity</t>
  </si>
  <si>
    <t>(lakhs)</t>
  </si>
  <si>
    <t>Demat Value</t>
  </si>
  <si>
    <t>(Rs.crore)</t>
  </si>
  <si>
    <t>(Lakh)</t>
  </si>
  <si>
    <t>No. of Issuers (Debt) / Companies (Equity)</t>
  </si>
  <si>
    <t>No. of Active Instruments</t>
  </si>
  <si>
    <t>(lakh)</t>
  </si>
  <si>
    <t>Quantity settled during the month</t>
  </si>
  <si>
    <t>Value Settled during the month</t>
  </si>
  <si>
    <t>1. The categories included in Others are Preference Shares, Mutual Fund Units, Warrants, PTCs, Treasury Bills, CPs, CDs and Government Securities.</t>
  </si>
  <si>
    <r>
      <t xml:space="preserve">2. </t>
    </r>
    <r>
      <rPr>
        <i/>
        <sz val="10"/>
        <rFont val="Palatino Linotype"/>
        <family val="1"/>
      </rPr>
      <t>* Does not include settlement details for Warehouse reciepts/Commodities.</t>
    </r>
  </si>
  <si>
    <t>Table 63: Number of commodities permitted and traded at exchanges</t>
  </si>
  <si>
    <t>Exchanges</t>
  </si>
  <si>
    <t>Futures</t>
  </si>
  <si>
    <t>Options</t>
  </si>
  <si>
    <t>Agriculture</t>
  </si>
  <si>
    <t>Metals other than bullion</t>
  </si>
  <si>
    <t xml:space="preserve">Bullion </t>
  </si>
  <si>
    <t xml:space="preserve">Energy </t>
  </si>
  <si>
    <t>Gems and Stones</t>
  </si>
  <si>
    <t>Indices</t>
  </si>
  <si>
    <t>NCDEX</t>
  </si>
  <si>
    <t>Permitted for trading</t>
  </si>
  <si>
    <t xml:space="preserve">Contracts floated </t>
  </si>
  <si>
    <t>Traded</t>
  </si>
  <si>
    <t>MCX</t>
  </si>
  <si>
    <t>ICEX</t>
  </si>
  <si>
    <t xml:space="preserve"> </t>
  </si>
  <si>
    <t>2 </t>
  </si>
  <si>
    <t>Source: NCDEX, MCX, ICEX, BSE and NSE</t>
  </si>
  <si>
    <t>Table 64: Trends in commodity indices</t>
  </si>
  <si>
    <t xml:space="preserve">MCX iCOMDEX </t>
  </si>
  <si>
    <t xml:space="preserve">NCDEX Nkrishi </t>
  </si>
  <si>
    <t>Open</t>
  </si>
  <si>
    <t>Source: MCX and NCDEX</t>
  </si>
  <si>
    <t xml:space="preserve">Table 65: Trends in commodity derivatives at MCX </t>
  </si>
  <si>
    <t>No.of Trading days</t>
  </si>
  <si>
    <t>Metals</t>
  </si>
  <si>
    <t>Bullion</t>
  </si>
  <si>
    <t>Energy</t>
  </si>
  <si>
    <t xml:space="preserve">BULLDEX Index </t>
  </si>
  <si>
    <t>METALDEX Index</t>
  </si>
  <si>
    <t>Open interest at the end of the period</t>
  </si>
  <si>
    <t>Volume ('000 tonnes)</t>
  </si>
  <si>
    <t>No. of contracts traded</t>
  </si>
  <si>
    <t>Volume ('000 tonnes)*</t>
  </si>
  <si>
    <t>Volume ('000 lots)**</t>
  </si>
  <si>
    <t>Year / 
Month</t>
  </si>
  <si>
    <t xml:space="preserve">Call Options </t>
  </si>
  <si>
    <t xml:space="preserve">Put Options </t>
  </si>
  <si>
    <t>Note : 1. Natural Gas volume is in Trillion BTU and is not included in volume ("000 tonnes") of energy contracts.</t>
  </si>
  <si>
    <t xml:space="preserve">           2. Options includes both options on futures and goods.</t>
  </si>
  <si>
    <t>Source: MCX</t>
  </si>
  <si>
    <t xml:space="preserve">Table 66: Trends in commodity derivatives at NCDEX </t>
  </si>
  <si>
    <t xml:space="preserve">Agriculture </t>
  </si>
  <si>
    <t xml:space="preserve">Agridex Index </t>
  </si>
  <si>
    <t xml:space="preserve">Total </t>
  </si>
  <si>
    <t xml:space="preserve">Call options </t>
  </si>
  <si>
    <t xml:space="preserve">Put options </t>
  </si>
  <si>
    <t>Open interest 
  at the end of the period</t>
  </si>
  <si>
    <t>Volume
('000 tonnes)</t>
  </si>
  <si>
    <t>Volume
('000 lots)</t>
  </si>
  <si>
    <t>Source: NCDEX</t>
  </si>
  <si>
    <t>Table 67: Trends in commodity derivatives at ICEX</t>
  </si>
  <si>
    <t>Volume 
('000 tonnes)</t>
  </si>
  <si>
    <t>Volume 
(in cents)</t>
  </si>
  <si>
    <t xml:space="preserve">Note : Contract size for all diamond futures contract at ICEX is one cent. </t>
  </si>
  <si>
    <t>Source: ICEX</t>
  </si>
  <si>
    <t xml:space="preserve">Table 68: Trends in commodity derivatives at BSE </t>
  </si>
  <si>
    <t xml:space="preserve">Metal </t>
  </si>
  <si>
    <t>Volume ( '000 tonnes)</t>
  </si>
  <si>
    <t>Note: 1. Conversion factors: Brent Crude Oil (1 Tonne = 7.33 Barrels)</t>
  </si>
  <si>
    <t xml:space="preserve"> 2. Option contracts were launched at BSE from June 2020.</t>
  </si>
  <si>
    <t>Table 69: Trends in commodity derivatives at NSE</t>
  </si>
  <si>
    <t>Volume ('000  tonnes)</t>
  </si>
  <si>
    <t>Table 70: Participant-wise percentage share of turnover at MCX, NCDEX, ICEX, BSE and NSE</t>
  </si>
  <si>
    <t>Source: MCX, NCDEX, ICEX, BSE and NSE</t>
  </si>
  <si>
    <t>Table 71: Commodity-wise turnover and trading volume at MCX</t>
  </si>
  <si>
    <t>Sr.No</t>
  </si>
  <si>
    <t>Name of the Commodity</t>
  </si>
  <si>
    <t>Gold</t>
  </si>
  <si>
    <t>Silver</t>
  </si>
  <si>
    <t>Total for A</t>
  </si>
  <si>
    <t>Metals other than Bullion</t>
  </si>
  <si>
    <t>Aluminium</t>
  </si>
  <si>
    <t>Copper</t>
  </si>
  <si>
    <t>Lead</t>
  </si>
  <si>
    <t>Nickel</t>
  </si>
  <si>
    <t>Zinc</t>
  </si>
  <si>
    <t>Total for  B</t>
  </si>
  <si>
    <t>Agricultural commodities</t>
  </si>
  <si>
    <t>Cardamom</t>
  </si>
  <si>
    <t>Cotton</t>
  </si>
  <si>
    <t>CPO</t>
  </si>
  <si>
    <t>Mentha Oil</t>
  </si>
  <si>
    <t>Kapas</t>
  </si>
  <si>
    <t>Total for C</t>
  </si>
  <si>
    <t>D</t>
  </si>
  <si>
    <t>Crude Oil</t>
  </si>
  <si>
    <t>Natural Gas (trln. Btu)</t>
  </si>
  <si>
    <t>Total for D</t>
  </si>
  <si>
    <t>E</t>
  </si>
  <si>
    <t>iCOMDEX Metal</t>
  </si>
  <si>
    <t>Total for E</t>
  </si>
  <si>
    <t>Grand Total (A+B+C+D+E)</t>
  </si>
  <si>
    <t>F</t>
  </si>
  <si>
    <t xml:space="preserve">Gold </t>
  </si>
  <si>
    <t>G</t>
  </si>
  <si>
    <t xml:space="preserve">Metals </t>
  </si>
  <si>
    <t>H</t>
  </si>
  <si>
    <t>Grand Total (F+G+H)</t>
  </si>
  <si>
    <t>Note : 1. Natural Gas volume is in trillion BTU and is not included for computing the  total volume in "000 tonnes".</t>
  </si>
  <si>
    <t xml:space="preserve">           3. Options includes both options on futures and goods</t>
  </si>
  <si>
    <t xml:space="preserve">           4.Conversion factors: Cotton (1 Bale=170 kg), Crude Oil (1 Tonne = 7.33Barrels)</t>
  </si>
  <si>
    <t xml:space="preserve">           4. Trading in iCOMDEX Bullion Futures and iCOMDEX Metal Futures launched on 24th Aug, 2020 and 19th Oct. 2020 respectively.</t>
  </si>
  <si>
    <t>Source : MCX</t>
  </si>
  <si>
    <t xml:space="preserve">Table 72: Commodity-wise turnover and trading volume at NCDEX </t>
  </si>
  <si>
    <t xml:space="preserve">Name of Agri. Commodity </t>
  </si>
  <si>
    <t>Value 
( crore)</t>
  </si>
  <si>
    <t xml:space="preserve">AGRIDEX   Index </t>
  </si>
  <si>
    <t>Barley</t>
  </si>
  <si>
    <t>Bajra</t>
  </si>
  <si>
    <t>Castorseed</t>
  </si>
  <si>
    <t>Chana</t>
  </si>
  <si>
    <t>Cotton seed oil cake</t>
  </si>
  <si>
    <t>Coriander</t>
  </si>
  <si>
    <t>Guar seed</t>
  </si>
  <si>
    <t>Guargum</t>
  </si>
  <si>
    <t>Gur</t>
  </si>
  <si>
    <t>Jeera</t>
  </si>
  <si>
    <t>Maize</t>
  </si>
  <si>
    <t>Moong</t>
  </si>
  <si>
    <t>RM seed</t>
  </si>
  <si>
    <t>Soy bean</t>
  </si>
  <si>
    <t>Refined Soy Oil</t>
  </si>
  <si>
    <t>Turmeric</t>
  </si>
  <si>
    <t>Wheat</t>
  </si>
  <si>
    <t>Sesameseed</t>
  </si>
  <si>
    <t>Guarseed</t>
  </si>
  <si>
    <t>Soybean</t>
  </si>
  <si>
    <t>RM Seed</t>
  </si>
  <si>
    <t>Total for B</t>
  </si>
  <si>
    <t>ICEX Futures</t>
  </si>
  <si>
    <t>Gems &amp; Stones</t>
  </si>
  <si>
    <t>Diamond 1 CT</t>
  </si>
  <si>
    <t>Diamond .5 CT</t>
  </si>
  <si>
    <t>Diamond .3 CT</t>
  </si>
  <si>
    <t>Total for IA</t>
  </si>
  <si>
    <t>Metal other than gems &amp; stones</t>
  </si>
  <si>
    <t>Steel Long</t>
  </si>
  <si>
    <t>Total for IB</t>
  </si>
  <si>
    <t>Agricultural Commodities</t>
  </si>
  <si>
    <t xml:space="preserve">Isabgulseed </t>
  </si>
  <si>
    <t>Pepper Mini</t>
  </si>
  <si>
    <t xml:space="preserve">Rubber </t>
  </si>
  <si>
    <t>Paddy Basmati</t>
  </si>
  <si>
    <t>Total for IC</t>
  </si>
  <si>
    <t>Total - ICEX Futures (1A+1B+1C)</t>
  </si>
  <si>
    <t>NSE Futures</t>
  </si>
  <si>
    <t>Gold Mini</t>
  </si>
  <si>
    <t>Total for 2A</t>
  </si>
  <si>
    <t>BR Crude</t>
  </si>
  <si>
    <t>BR Crude Mini</t>
  </si>
  <si>
    <t>Total for 2B</t>
  </si>
  <si>
    <t>Crude Degummed Soybean Oil </t>
  </si>
  <si>
    <t>Total for 2C</t>
  </si>
  <si>
    <t>NSE Options</t>
  </si>
  <si>
    <t xml:space="preserve">BSE Futures </t>
  </si>
  <si>
    <t>Silver KG</t>
  </si>
  <si>
    <t>Silver M</t>
  </si>
  <si>
    <t>Gold M</t>
  </si>
  <si>
    <t>Total for 3A</t>
  </si>
  <si>
    <t>Total for 3B</t>
  </si>
  <si>
    <t>Guar Gum</t>
  </si>
  <si>
    <t>Guar Seed</t>
  </si>
  <si>
    <t>Cotton BSE</t>
  </si>
  <si>
    <t>Cotton29</t>
  </si>
  <si>
    <t>BSE Almond</t>
  </si>
  <si>
    <t>Total for 3C</t>
  </si>
  <si>
    <t>Total for 3D</t>
  </si>
  <si>
    <t>Total- BSE Futures (3A+3B+3C+3D)</t>
  </si>
  <si>
    <t>BSE Options</t>
  </si>
  <si>
    <t>Total - BSE Options (3E)</t>
  </si>
  <si>
    <t>1 Volume for Diamond 1 CT, 0.5CT &amp; 0.3CT are in cents and hence not included in volume ("000" tonnes)</t>
  </si>
  <si>
    <t>2 Conversion factors: Brent Crude Oil (1 Tonne = 7.33 Barrels)</t>
  </si>
  <si>
    <t>Source : ICEX, BSE and NSE</t>
  </si>
  <si>
    <t>Table 74:  Macro Economic Indicators</t>
  </si>
  <si>
    <t xml:space="preserve">I. GDP at Current prices for 2020-21 (₹ crore)#                         </t>
  </si>
  <si>
    <t xml:space="preserve">IV.  Monetary and Banking Indicators                  </t>
  </si>
  <si>
    <t>Cash Reserve Ratio (per cent)</t>
  </si>
  <si>
    <t>Repo Rate (per cent)</t>
  </si>
  <si>
    <t>Money Supply (M3)  (₹ billion)</t>
  </si>
  <si>
    <t>Aggregate Deposit (₹ billion)</t>
  </si>
  <si>
    <t>Bank Credit (₹ billion)</t>
  </si>
  <si>
    <t xml:space="preserve">V. Interest Rate                        </t>
  </si>
  <si>
    <t>Call Money Rate (Weighted Average)</t>
  </si>
  <si>
    <t>91-Day-Treasury Bill (Primary Yield)</t>
  </si>
  <si>
    <t>Base rate (per cent)</t>
  </si>
  <si>
    <t>7.40/8.80</t>
  </si>
  <si>
    <t xml:space="preserve">Term Deposit Rate &gt; 1 year (Maximum) </t>
  </si>
  <si>
    <t>4.90/5.50</t>
  </si>
  <si>
    <t>VI. Capital Market Indicators (₹crore)</t>
  </si>
  <si>
    <t xml:space="preserve">Equity Cash Turnover (BSE+NSE) </t>
  </si>
  <si>
    <t xml:space="preserve">Market Cap-BSE </t>
  </si>
  <si>
    <t xml:space="preserve">Market Cap-NSE </t>
  </si>
  <si>
    <t xml:space="preserve">Net FPI Investment in Equity </t>
  </si>
  <si>
    <t>VII. Exchange Rate and Reserves</t>
  </si>
  <si>
    <t>Forex Reserves (USD million)</t>
  </si>
  <si>
    <t>Re/ Dollar</t>
  </si>
  <si>
    <t>Re/Euro</t>
  </si>
  <si>
    <t>Forward Premia of USD  6-month</t>
  </si>
  <si>
    <t>VIII.  Public Borrowing and Inflation Rate (Y-o-Y)</t>
  </si>
  <si>
    <t>Govt. Market Borrowing-Gross (₹ billion)</t>
  </si>
  <si>
    <t>Wholesale Price Index (2011-12=100) Rate (in per cent)</t>
  </si>
  <si>
    <t>Consumer Price Index (2012 =100) Rate (in per cent)</t>
  </si>
  <si>
    <t>IX.  Index of Industrial Production (Base year 2011-12 = 100)</t>
  </si>
  <si>
    <t>General</t>
  </si>
  <si>
    <t>Mining</t>
  </si>
  <si>
    <t>Manufacturing</t>
  </si>
  <si>
    <t>Electricity</t>
  </si>
  <si>
    <t>X. External Sector Indicators (USD million)</t>
  </si>
  <si>
    <t xml:space="preserve">Exports </t>
  </si>
  <si>
    <t>Imports</t>
  </si>
  <si>
    <t>Trade Balance</t>
  </si>
  <si>
    <t>Source :  RBI, FBIL,  MOSPI,  Ministry of Commerce &amp; Industry, Office of the Economic Adviser.</t>
  </si>
  <si>
    <t xml:space="preserve">            International Exchange (IFSC)#% </t>
  </si>
  <si>
    <t>2. Includes data across all underlying and data of Cross Currency contracts and Weekly contracts</t>
  </si>
  <si>
    <t>3. Cross Currency and weekly Options was introduced wef December 05, 2018</t>
  </si>
  <si>
    <t>4. Weekly Futures was introduced wef February 24, 2020</t>
  </si>
  <si>
    <t>Interest Rate Options</t>
  </si>
  <si>
    <t xml:space="preserve">Number of Clearing Corporations (connected) </t>
  </si>
  <si>
    <t>2. Securities includes all securities types including equity shares, preference shares, debenture, MF units, etc., available in the depository system</t>
  </si>
  <si>
    <t>5. No. of days taken for calculating Daily Average is 22 settlement days for December-20, 19 days for the month November-20 and 21 days for the month December-19.</t>
  </si>
  <si>
    <t xml:space="preserve">6. NSDL - Number of Depository Participants includes Nineteen Participants which are under closure/termination process and/or SEBI  registration is not yet cancelled
</t>
  </si>
  <si>
    <r>
      <t>Turnover 
(</t>
    </r>
    <r>
      <rPr>
        <sz val="10"/>
        <color theme="1"/>
        <rFont val="Rupee Foradian"/>
        <family val="2"/>
      </rPr>
      <t>₹</t>
    </r>
    <r>
      <rPr>
        <b/>
        <sz val="10"/>
        <color theme="1"/>
        <rFont val="Rupee Foradian"/>
        <family val="2"/>
      </rPr>
      <t xml:space="preserve"> </t>
    </r>
    <r>
      <rPr>
        <b/>
        <sz val="10"/>
        <color theme="1"/>
        <rFont val="Garamond"/>
        <family val="1"/>
      </rPr>
      <t>crore)</t>
    </r>
  </si>
  <si>
    <r>
      <t>Value
(</t>
    </r>
    <r>
      <rPr>
        <sz val="10"/>
        <color theme="1"/>
        <rFont val="Rupee Foradian"/>
        <family val="2"/>
      </rPr>
      <t>₹</t>
    </r>
    <r>
      <rPr>
        <b/>
        <sz val="10"/>
        <color theme="1"/>
        <rFont val="Rupee Foradian"/>
        <family val="2"/>
      </rPr>
      <t xml:space="preserve"> </t>
    </r>
    <r>
      <rPr>
        <b/>
        <sz val="10"/>
        <color theme="1"/>
        <rFont val="Garamond"/>
        <family val="1"/>
      </rPr>
      <t>crore)</t>
    </r>
  </si>
  <si>
    <r>
      <t>Turnover 
(</t>
    </r>
    <r>
      <rPr>
        <sz val="10"/>
        <color theme="1"/>
        <rFont val="Garamond"/>
        <family val="1"/>
      </rPr>
      <t xml:space="preserve">₹ </t>
    </r>
    <r>
      <rPr>
        <b/>
        <sz val="10"/>
        <color theme="1"/>
        <rFont val="Garamond"/>
        <family val="1"/>
      </rPr>
      <t>crore)</t>
    </r>
  </si>
  <si>
    <r>
      <t>Notional Value 
(</t>
    </r>
    <r>
      <rPr>
        <sz val="10"/>
        <rFont val="Garamond"/>
        <family val="1"/>
      </rPr>
      <t>₹</t>
    </r>
    <r>
      <rPr>
        <b/>
        <sz val="10"/>
        <rFont val="Garamond"/>
        <family val="1"/>
      </rPr>
      <t xml:space="preserve"> crore)</t>
    </r>
  </si>
  <si>
    <t>Metal</t>
  </si>
  <si>
    <r>
      <t>Turnover 
(</t>
    </r>
    <r>
      <rPr>
        <sz val="10"/>
        <color theme="1"/>
        <rFont val="Rupee Foradian"/>
        <family val="2"/>
      </rPr>
      <t xml:space="preserve">₹ </t>
    </r>
    <r>
      <rPr>
        <b/>
        <sz val="10"/>
        <color theme="1"/>
        <rFont val="Garamond"/>
        <family val="1"/>
      </rPr>
      <t>crore)</t>
    </r>
  </si>
  <si>
    <r>
      <t>Notional Value
(</t>
    </r>
    <r>
      <rPr>
        <sz val="10"/>
        <rFont val="Garamond"/>
        <family val="1"/>
      </rPr>
      <t xml:space="preserve">₹ </t>
    </r>
    <r>
      <rPr>
        <b/>
        <sz val="10"/>
        <rFont val="Garamond"/>
        <family val="1"/>
      </rPr>
      <t>crore)</t>
    </r>
  </si>
  <si>
    <t>Note: 1.Agridex volume data are in "000 lots".</t>
  </si>
  <si>
    <t>2. Futures trading in Metal segment of non- agri. contracts (Steel Long contracts) commenced on 18th January, 2021.</t>
  </si>
  <si>
    <r>
      <t>Turnover 
(</t>
    </r>
    <r>
      <rPr>
        <sz val="12"/>
        <color theme="1"/>
        <rFont val="Rupee Foradian"/>
        <family val="2"/>
      </rPr>
      <t xml:space="preserve">₹ </t>
    </r>
    <r>
      <rPr>
        <b/>
        <sz val="12"/>
        <color theme="1"/>
        <rFont val="Garamond"/>
        <family val="1"/>
      </rPr>
      <t>crore)</t>
    </r>
  </si>
  <si>
    <r>
      <t>Turnover 
(</t>
    </r>
    <r>
      <rPr>
        <sz val="12"/>
        <color theme="1"/>
        <rFont val="Rupee Foradian"/>
        <family val="2"/>
      </rPr>
      <t>₹</t>
    </r>
    <r>
      <rPr>
        <b/>
        <sz val="12"/>
        <color theme="1"/>
        <rFont val="Rupee Foradian"/>
        <family val="2"/>
      </rPr>
      <t xml:space="preserve"> </t>
    </r>
    <r>
      <rPr>
        <b/>
        <sz val="12"/>
        <color theme="1"/>
        <rFont val="Garamond"/>
        <family val="1"/>
      </rPr>
      <t>crore)</t>
    </r>
  </si>
  <si>
    <r>
      <t>Value
(</t>
    </r>
    <r>
      <rPr>
        <sz val="12"/>
        <color theme="1"/>
        <rFont val="Rupee Foradian"/>
        <family val="2"/>
      </rPr>
      <t>₹</t>
    </r>
    <r>
      <rPr>
        <b/>
        <sz val="12"/>
        <color theme="1"/>
        <rFont val="Rupee Foradian"/>
        <family val="2"/>
      </rPr>
      <t xml:space="preserve"> </t>
    </r>
    <r>
      <rPr>
        <b/>
        <sz val="12"/>
        <color theme="1"/>
        <rFont val="Garamond"/>
        <family val="1"/>
      </rPr>
      <t>crore)</t>
    </r>
  </si>
  <si>
    <r>
      <t>Turnover 
(</t>
    </r>
    <r>
      <rPr>
        <sz val="12"/>
        <color theme="1"/>
        <rFont val="Garamond"/>
        <family val="1"/>
      </rPr>
      <t xml:space="preserve">₹ </t>
    </r>
    <r>
      <rPr>
        <b/>
        <sz val="12"/>
        <color theme="1"/>
        <rFont val="Garamond"/>
        <family val="1"/>
      </rPr>
      <t>crore)</t>
    </r>
  </si>
  <si>
    <r>
      <t>Notional Value 
(</t>
    </r>
    <r>
      <rPr>
        <sz val="12"/>
        <rFont val="Garamond"/>
        <family val="1"/>
      </rPr>
      <t>₹</t>
    </r>
    <r>
      <rPr>
        <b/>
        <sz val="12"/>
        <rFont val="Garamond"/>
        <family val="1"/>
      </rPr>
      <t xml:space="preserve"> crore)</t>
    </r>
  </si>
  <si>
    <t>Note: 1.Option contracts were launched at NSE from June 2020.</t>
  </si>
  <si>
    <t>Note: 1.AGRIDEX volume are in '000 lots and is not included for computing the total volume in "000 tonnes" .</t>
  </si>
  <si>
    <t>2. Futures trading in Gur and Steel Long contracts commenced on 15th December, 2020 and 18th January, 2021 respectively.</t>
  </si>
  <si>
    <t xml:space="preserve">     Note:</t>
  </si>
  <si>
    <t>3. Futures trading in Agri. segment of NSE commenced from 1st Dec. 2020.</t>
  </si>
  <si>
    <t>II. Gross Saving as a per cent of Gross National Disposable Income at current market prices in 2019-20*</t>
  </si>
  <si>
    <t>III. Gross Capital Formation as a per cent of GDP at current market prices in 2019-20*</t>
  </si>
  <si>
    <t>7.30/8.80</t>
  </si>
  <si>
    <t>10270^</t>
  </si>
  <si>
    <t>11673^</t>
  </si>
  <si>
    <t>* First Revised Estimates as per MOSPI press release dated Jan. 29, 2021</t>
  </si>
  <si>
    <t>Data for CPI, WPI, IIP and External sector have been compiled based on available information.</t>
  </si>
  <si>
    <t>Ernakulum</t>
  </si>
  <si>
    <t>HDFCBANK</t>
  </si>
  <si>
    <t>RELIANCE</t>
  </si>
  <si>
    <t>INFY</t>
  </si>
  <si>
    <t>HDFC</t>
  </si>
  <si>
    <t>ICICIBANK</t>
  </si>
  <si>
    <t>TCS</t>
  </si>
  <si>
    <t>KOTAKBANK</t>
  </si>
  <si>
    <t>HINDUNILVR</t>
  </si>
  <si>
    <t>AXISBANK</t>
  </si>
  <si>
    <t>ITC</t>
  </si>
  <si>
    <t>LT</t>
  </si>
  <si>
    <t>BHARTIARTL</t>
  </si>
  <si>
    <t>BAJFINANCE</t>
  </si>
  <si>
    <t>ASIANPAINT</t>
  </si>
  <si>
    <t>SBIN</t>
  </si>
  <si>
    <t>HCLTECH</t>
  </si>
  <si>
    <t>MARUTI</t>
  </si>
  <si>
    <t>M&amp;M</t>
  </si>
  <si>
    <t>SUNPHARMA</t>
  </si>
  <si>
    <t>TECHM</t>
  </si>
  <si>
    <t>WIPRO</t>
  </si>
  <si>
    <t>DRREDDY</t>
  </si>
  <si>
    <t>ULTRACEMCO</t>
  </si>
  <si>
    <t>TITAN</t>
  </si>
  <si>
    <t>NESTLEIND</t>
  </si>
  <si>
    <t>HDFCLIFE</t>
  </si>
  <si>
    <t>INDUSINDBK</t>
  </si>
  <si>
    <t>BAJAJ-AUTO</t>
  </si>
  <si>
    <t>POWERGRID</t>
  </si>
  <si>
    <t>HEROMOTOCO</t>
  </si>
  <si>
    <t>NTPC</t>
  </si>
  <si>
    <t>TATASTEEL</t>
  </si>
  <si>
    <t>BRITANNIA</t>
  </si>
  <si>
    <t>CIPLA</t>
  </si>
  <si>
    <t>ADANIPORTS</t>
  </si>
  <si>
    <t>GRASIM</t>
  </si>
  <si>
    <t>BPCL</t>
  </si>
  <si>
    <t>ONGC</t>
  </si>
  <si>
    <t>HINDALCO</t>
  </si>
  <si>
    <t>COALINDIA</t>
  </si>
  <si>
    <t>IPO</t>
  </si>
  <si>
    <t>Rights Issue</t>
  </si>
  <si>
    <t>Flexi Cap Fund</t>
  </si>
  <si>
    <t>Total Futures</t>
  </si>
  <si>
    <t xml:space="preserve">No. of contracts </t>
  </si>
  <si>
    <t>Total Options</t>
  </si>
  <si>
    <t>3. Futures trading in Agridex indices commenced in May 2020.</t>
  </si>
  <si>
    <t xml:space="preserve">Gems and Stones </t>
  </si>
  <si>
    <t>No. of contracts</t>
  </si>
  <si>
    <t>Na: Not Applicable</t>
  </si>
  <si>
    <t>Total  for F</t>
  </si>
  <si>
    <t>Total for G</t>
  </si>
  <si>
    <t>Total for H</t>
  </si>
  <si>
    <t>Soyameal</t>
  </si>
  <si>
    <t>3. Futures trading in soymeal contracts was launched at NCDEX on 17th Feb. 2021.</t>
  </si>
  <si>
    <t>Table 73: Commodity-wise turnover and trading volume at ICEX, NSE and BSE</t>
  </si>
  <si>
    <t>Total for 2 D</t>
  </si>
  <si>
    <t>Total -NSE Futures (2A+2B+ 2C +2D)</t>
  </si>
  <si>
    <t>Total - NSE Options( 2E)</t>
  </si>
  <si>
    <t>Brent Crude</t>
  </si>
  <si>
    <t xml:space="preserve">4. Futures trading in copper in base metals of non-agri segment commenced at NSE on 22nd February, 2021. </t>
  </si>
  <si>
    <t>BSE SME IPO</t>
  </si>
  <si>
    <t>12571^</t>
  </si>
  <si>
    <t># Second Advance Estimates as per MOSPI press release dated Feb. 26, 2021</t>
  </si>
  <si>
    <t>Clearing Corporation**</t>
  </si>
  <si>
    <t>**Government of India notified the commencement of Section 13 and Section 33 of the IFSCA Act, 2019 w.e.f. Oct 1, 2020. Pursuant to the same, IFSCA was empowered as the unified regulator; and the issues relating to GIFT-IFSC no longer fall under the regulatory purview of SEBI.</t>
  </si>
  <si>
    <t>$ indicates as on  March 31, 2021</t>
  </si>
  <si>
    <t>Rubber</t>
  </si>
  <si>
    <t xml:space="preserve">           5. Futures trading in rubber contracts was re-launched at MCX on 28th Dec.2020</t>
  </si>
  <si>
    <t>Grand Total (A+B)</t>
  </si>
  <si>
    <t>13703^</t>
  </si>
  <si>
    <t>NSE SME IPO</t>
  </si>
  <si>
    <t>Mar-21</t>
  </si>
  <si>
    <t>Tata Consumer Products Ltd.</t>
  </si>
  <si>
    <t>(Rs.Crore)</t>
  </si>
  <si>
    <t>(Rs.Crores)</t>
  </si>
  <si>
    <t>Table 2: Company-wise Capital Raised through Public and Rights Issues (Equity) during April 2021</t>
  </si>
  <si>
    <t>Table 3: Open Offers Closed under SAST Regulations (during April 2021)</t>
  </si>
  <si>
    <t>2021-22$</t>
  </si>
  <si>
    <t>Note: $ indicates as on April 30, 2021</t>
  </si>
  <si>
    <t>$ indicates as on  April 30, 2021</t>
  </si>
  <si>
    <t>Apr-21</t>
  </si>
  <si>
    <t>$ indicates as on April 30, 2021</t>
  </si>
  <si>
    <t>Table 24: Component Stocks: S&amp;P BSE Sensex during April 2021</t>
  </si>
  <si>
    <t>Table 25: Component Stocks: Nifty 50 Index during April 2021</t>
  </si>
  <si>
    <t>Table 26: Component Stocks: SX40 Index during April 2021</t>
  </si>
  <si>
    <t>BARBEQUE-NATION HOSPITALITY LIMITED</t>
  </si>
  <si>
    <t>EKI Energy Services Limited</t>
  </si>
  <si>
    <t>Siddhika Coatings Limited</t>
  </si>
  <si>
    <t>V Marc India Limited</t>
  </si>
  <si>
    <t>RAJAPALAYAM MILLS LTD</t>
  </si>
  <si>
    <t>Rajeshwari Cans Limited</t>
  </si>
  <si>
    <t>Jetmall Spices and Masala Limited</t>
  </si>
  <si>
    <t>Macrotech Developers Limited</t>
  </si>
  <si>
    <t>WEP SOLUTIONS LTD.</t>
  </si>
  <si>
    <t>Arvind Fashions Ltd.</t>
  </si>
  <si>
    <t>Constronics Infra Limited</t>
  </si>
  <si>
    <t>Mr. J. Vishnu Vardhan</t>
  </si>
  <si>
    <t>Pratik Panels Limited</t>
  </si>
  <si>
    <t>Pankaj Chandrakant Mishra, Devyani Pankaj Mishra</t>
  </si>
  <si>
    <t>Lloyds Steels Industries Limited</t>
  </si>
  <si>
    <t>Shree Global Trade Fin Ltd</t>
  </si>
  <si>
    <t>Modern Convertors Limited</t>
  </si>
  <si>
    <t>Jashandeep singh, Shashikant Bhoge, Vaishali Mulay and Jetra Infrastructure Private Limited</t>
  </si>
  <si>
    <t>0.0</t>
  </si>
  <si>
    <t>491^</t>
  </si>
  <si>
    <t>^ cumulative figure value of the respective month for 2020-21; Cumulative figure for April 2021 is for FY 2021-22</t>
  </si>
  <si>
    <t>Net assets of INR 29,064.40 crores pertaining to Funds of Funds Schemes for April 2021 is not included in the above data.</t>
  </si>
  <si>
    <t>indicates as on  April 30, 2021</t>
  </si>
  <si>
    <t>1 </t>
  </si>
  <si>
    <t> 0</t>
  </si>
  <si>
    <t>Note: Data is for the month of April, 2021.</t>
  </si>
  <si>
    <t>Apr.21</t>
  </si>
  <si>
    <r>
      <t>Turnover 
(</t>
    </r>
    <r>
      <rPr>
        <sz val="10"/>
        <color theme="1"/>
        <rFont val="Rupee Foradian"/>
        <family val="2"/>
      </rPr>
      <t>₹</t>
    </r>
    <r>
      <rPr>
        <b/>
        <sz val="10"/>
        <color theme="1"/>
        <rFont val="Garamond"/>
        <family val="1"/>
      </rPr>
      <t>crore)</t>
    </r>
  </si>
  <si>
    <r>
      <t>Value
(</t>
    </r>
    <r>
      <rPr>
        <sz val="10"/>
        <color theme="1"/>
        <rFont val="Rupee Foradian"/>
        <family val="2"/>
      </rPr>
      <t>₹</t>
    </r>
    <r>
      <rPr>
        <b/>
        <sz val="10"/>
        <color theme="1"/>
        <rFont val="Garamond"/>
        <family val="1"/>
      </rPr>
      <t>crore)</t>
    </r>
  </si>
  <si>
    <t>2. Futures trading in Agri. segment of NSE commenced from 1st Dec. 2020</t>
  </si>
  <si>
    <t xml:space="preserve">3. Futures trading in copper in base metals of non-agri segment commenced at NSE on 22nd February, 2021. </t>
  </si>
  <si>
    <t>Table 70 : Participant-wise percentage share of turnover in commodity futures</t>
  </si>
  <si>
    <t>Year</t>
  </si>
  <si>
    <t>Farmers / FPOs</t>
  </si>
  <si>
    <t>VCPs/ Hedger</t>
  </si>
  <si>
    <t>Proprietary traders</t>
  </si>
  <si>
    <t>Domestic Financial institutional investors</t>
  </si>
  <si>
    <t>Foreign Participants</t>
  </si>
  <si>
    <t>Notes: 1  Turnover is based on the current Unique Client Code  classification as uploaded by the members of the exchanges for the respective commodities.</t>
  </si>
  <si>
    <t>2. Category of 'others' include clients which do not fall in specific categories mentioned above, clients registered such as retail, HUF, individual proprietary firms, partnership firms, public and private companies, body corporates, etc.</t>
  </si>
  <si>
    <t xml:space="preserve">iCOMDEX Bullion </t>
  </si>
  <si>
    <t xml:space="preserve">           2. iCOMDEX Bullion volumes are in '000 lots and is not included for computing the total volume in "000 tonnes". One lot = Rs. 50 * MCX iCOMDEX Bullion Index</t>
  </si>
  <si>
    <t xml:space="preserve">           2. iCOMDEX Metal volumes are in '000 lots and is not included for computing the total volume in "000 tonnes". One lot = Rs. 50 * MCX iCOMDEX Metal Index</t>
  </si>
  <si>
    <t>April 2020</t>
  </si>
  <si>
    <t>April 2021</t>
  </si>
  <si>
    <t>Plain Debt Listed</t>
  </si>
  <si>
    <t>Plain Debt Unlisted</t>
  </si>
  <si>
    <t>-</t>
  </si>
  <si>
    <t>Structured Debt Listed</t>
  </si>
  <si>
    <t>Structured Debt Unlisted</t>
  </si>
  <si>
    <t>Derivatives- Equity</t>
  </si>
  <si>
    <t>Derivatives- Commodity</t>
  </si>
  <si>
    <t>Derivatives- Others</t>
  </si>
  <si>
    <t>2. Of the Apr 2020 AUM, Rs. 13,62,310.275/- Crores are contributed by funds from EPFO/PFs.</t>
  </si>
  <si>
    <t>2. Of the Apr 2021 AUM, Rs. 15,70,459/- Crores are contributed by funds from EPFO/PFs.</t>
  </si>
  <si>
    <t>3.  The above data is as per submissions made by PMS on the SI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</si>
</sst>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164" formatCode="_(* #,##0.00_);_(* \(#,##0.00\);_(* &quot;-&quot;??_);_(@_)"/>
    <numFmt numFmtId="165" formatCode="#,##0;\-#,##0;0"/>
    <numFmt numFmtId="166" formatCode="0.0"/>
    <numFmt numFmtId="167" formatCode="0.0;\-0.0;0"/>
    <numFmt numFmtId="168" formatCode="#,##0;\-#,##0;0.0"/>
    <numFmt numFmtId="169" formatCode="0\,00\,000;\-0\,00\,000;0.0"/>
    <numFmt numFmtId="170" formatCode="0;\(0\)"/>
    <numFmt numFmtId="171" formatCode="0\,00\,000;\-0\,00\,000;0"/>
    <numFmt numFmtId="172" formatCode="0\,00\,00\,000;\-0\,00\,00\,000;0"/>
    <numFmt numFmtId="173" formatCode="0.0;\-0.0;0.0"/>
    <numFmt numFmtId="174" formatCode="0.0;0.0;0"/>
    <numFmt numFmtId="175" formatCode="0.0;\(0\);0.0"/>
    <numFmt numFmtId="176" formatCode="#,##0.0;\-#,##0.0;0.0"/>
    <numFmt numFmtId="177" formatCode="[$-409]d\-mmm\-yy;@"/>
    <numFmt numFmtId="178" formatCode="[$-409]mmm\-yy;@"/>
    <numFmt numFmtId="179" formatCode="[&gt;=10000000]#.###\,##\,##0;[&gt;=100000]#.###\,##0;##,##0.0"/>
    <numFmt numFmtId="180" formatCode="[&gt;=10000000]#\,##\,##\,##0;[&gt;=100000]#\,##\,##0;##,##0"/>
    <numFmt numFmtId="181" formatCode="_(* #,##0_);_(* \(#,##0\);_(* &quot;-&quot;??_);_(@_)"/>
    <numFmt numFmtId="182" formatCode="_(* #,##0.0_);_(* \(#,##0.0\);_(* &quot;-&quot;??_);_(@_)"/>
    <numFmt numFmtId="183" formatCode="#,##0.00;\-#,##0.00;0.00"/>
    <numFmt numFmtId="184" formatCode="[$-409]d/mmm/yy;@"/>
    <numFmt numFmtId="185" formatCode="0.00_);\(0.00\)"/>
    <numFmt numFmtId="186" formatCode="#,##0.0;\-#,##0.0;0.00"/>
    <numFmt numFmtId="187" formatCode="0.00;\-0.00;0.0"/>
    <numFmt numFmtId="188" formatCode="#,##0.0"/>
    <numFmt numFmtId="189" formatCode="0;\-0;0"/>
    <numFmt numFmtId="190" formatCode="0.00;\-0.00;0.00"/>
    <numFmt numFmtId="191" formatCode="0.0_ ;\-0.0\ "/>
    <numFmt numFmtId="192" formatCode="#,##0.0_ ;\-#,##0.0\ "/>
    <numFmt numFmtId="193" formatCode="#,##0.00;\-#,##0.00;0.0"/>
    <numFmt numFmtId="194" formatCode="[&gt;=10000000]#.0\,##\,##\,##0;[&gt;=100000]#.0\,##\,##0;##,##0.0"/>
    <numFmt numFmtId="195" formatCode="[&gt;=10000000]#.##\,##\,##0;[&gt;=100000]#.##\,##0;##,##0"/>
    <numFmt numFmtId="196" formatCode="[&gt;=10000000]#.#\,##\,##0;[&gt;=100000]#.#\,##0;##,##0"/>
    <numFmt numFmtId="197" formatCode="0.0000"/>
    <numFmt numFmtId="198" formatCode="_(* #,##0.0000_);_(* \(#,##0.0000\);_(* &quot;-&quot;??_);_(@_)"/>
    <numFmt numFmtId="199" formatCode="_(* #,##0.000_);_(* \(#,##0.000\);_(* &quot;-&quot;??_);_(@_)"/>
    <numFmt numFmtId="200" formatCode="0.00000"/>
    <numFmt numFmtId="201" formatCode="0.000"/>
    <numFmt numFmtId="202" formatCode="[&gt;=10000000]#.##\,##\,##0;[&gt;=100000]#.##\,##0;##,##0.0"/>
    <numFmt numFmtId="203" formatCode="[&gt;=10000000]#.##;[&gt;=100000]#;##,##0"/>
    <numFmt numFmtId="204" formatCode="[&gt;=10000000]#.00\,##\,##\,##0;[&gt;=100000]#.00\,##\,##0;##,##0.00"/>
    <numFmt numFmtId="205" formatCode="_ * #,##0_ ;_ * \-#,##0_ ;_ * &quot;-&quot;??_ ;_ @_ "/>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Times New Roman"/>
      <family val="1"/>
    </font>
    <font>
      <sz val="11"/>
      <color theme="1"/>
      <name val="Calibri"/>
      <family val="2"/>
      <scheme val="minor"/>
    </font>
    <font>
      <sz val="10"/>
      <color theme="1"/>
      <name val="Garamond"/>
      <family val="2"/>
    </font>
    <font>
      <sz val="10"/>
      <name val="Arial"/>
      <family val="2"/>
    </font>
    <font>
      <b/>
      <sz val="10"/>
      <color indexed="8"/>
      <name val="Palatino Linotype"/>
      <family val="1"/>
    </font>
    <font>
      <sz val="10"/>
      <name val="Palatino Linotype"/>
      <family val="1"/>
    </font>
    <font>
      <b/>
      <sz val="10"/>
      <name val="Palatino Linotype"/>
      <family val="1"/>
    </font>
    <font>
      <sz val="10"/>
      <color indexed="8"/>
      <name val="Palatino Linotype"/>
      <family val="1"/>
    </font>
    <font>
      <sz val="10"/>
      <color theme="1"/>
      <name val="Palatino Linotype"/>
      <family val="1"/>
    </font>
    <font>
      <sz val="10"/>
      <color rgb="FF000000"/>
      <name val="Palatino Linotype"/>
      <family val="1"/>
    </font>
    <font>
      <b/>
      <sz val="10"/>
      <color theme="1"/>
      <name val="Palatino Linotype"/>
      <family val="1"/>
    </font>
    <font>
      <b/>
      <sz val="10"/>
      <color rgb="FF000000"/>
      <name val="Palatino Linotype"/>
      <family val="1"/>
    </font>
    <font>
      <i/>
      <sz val="10"/>
      <name val="Palatino Linotype"/>
      <family val="1"/>
    </font>
    <font>
      <sz val="10"/>
      <color rgb="FFFF0000"/>
      <name val="Palatino Linotype"/>
      <family val="1"/>
    </font>
    <font>
      <i/>
      <sz val="10"/>
      <color theme="1"/>
      <name val="Palatino Linotype"/>
      <family val="1"/>
    </font>
    <font>
      <i/>
      <sz val="10"/>
      <color indexed="8"/>
      <name val="Palatino Linotype"/>
      <family val="1"/>
    </font>
    <font>
      <sz val="10"/>
      <color rgb="FF1F497D"/>
      <name val="Palatino Linotype"/>
      <family val="1"/>
    </font>
    <font>
      <b/>
      <vertAlign val="superscript"/>
      <sz val="10"/>
      <color indexed="8"/>
      <name val="Palatino Linotype"/>
      <family val="1"/>
    </font>
    <font>
      <vertAlign val="superscript"/>
      <sz val="10"/>
      <color indexed="8"/>
      <name val="Palatino Linotype"/>
      <family val="1"/>
    </font>
    <font>
      <sz val="10"/>
      <color theme="1"/>
      <name val="Garamond"/>
      <family val="1"/>
    </font>
    <font>
      <sz val="10"/>
      <name val="Garamond"/>
      <family val="1"/>
    </font>
    <font>
      <b/>
      <sz val="10"/>
      <name val="Garamond"/>
      <family val="1"/>
    </font>
    <font>
      <sz val="10"/>
      <color indexed="8"/>
      <name val="Garamond"/>
      <family val="2"/>
    </font>
    <font>
      <sz val="10"/>
      <color indexed="8"/>
      <name val="Arial"/>
      <family val="2"/>
    </font>
    <font>
      <b/>
      <sz val="9"/>
      <color indexed="8"/>
      <name val="Palatino Linotype"/>
      <family val="1"/>
    </font>
    <font>
      <b/>
      <i/>
      <sz val="10"/>
      <color indexed="8"/>
      <name val="Palatino Linotype"/>
      <family val="1"/>
    </font>
    <font>
      <sz val="9"/>
      <color indexed="8"/>
      <name val="Palatino Linotype"/>
      <family val="1"/>
    </font>
    <font>
      <sz val="9"/>
      <color theme="1"/>
      <name val="Palatino Linotype"/>
      <family val="1"/>
    </font>
    <font>
      <sz val="11"/>
      <color theme="1"/>
      <name val="Garamond"/>
      <family val="1"/>
    </font>
    <font>
      <b/>
      <sz val="10"/>
      <color theme="1"/>
      <name val="Garamond"/>
      <family val="1"/>
    </font>
    <font>
      <b/>
      <sz val="10"/>
      <color rgb="FF000000"/>
      <name val="Garamond"/>
      <family val="1"/>
    </font>
    <font>
      <sz val="9"/>
      <color indexed="8"/>
      <name val="Arial"/>
      <family val="2"/>
    </font>
    <font>
      <sz val="9"/>
      <color theme="1"/>
      <name val="Arial"/>
      <family val="2"/>
    </font>
    <font>
      <b/>
      <sz val="11"/>
      <name val="Arial"/>
      <family val="2"/>
    </font>
    <font>
      <sz val="11"/>
      <color indexed="8"/>
      <name val="Calibri"/>
      <family val="2"/>
    </font>
    <font>
      <b/>
      <sz val="10"/>
      <color rgb="FF000000"/>
      <name val="Arial"/>
      <family val="2"/>
    </font>
    <font>
      <sz val="10"/>
      <color rgb="FF000000"/>
      <name val="Arial"/>
      <family val="2"/>
    </font>
    <font>
      <sz val="10"/>
      <color rgb="FF000000"/>
      <name val="Calibri"/>
      <family val="2"/>
      <scheme val="minor"/>
    </font>
    <font>
      <sz val="11"/>
      <name val="Calibri"/>
      <family val="2"/>
      <scheme val="minor"/>
    </font>
    <font>
      <sz val="11"/>
      <name val="Arial"/>
      <family val="2"/>
    </font>
    <font>
      <sz val="12"/>
      <color rgb="FF000000"/>
      <name val="Arial"/>
      <family val="2"/>
    </font>
    <font>
      <sz val="11"/>
      <color rgb="FF000000"/>
      <name val="Calibri"/>
      <family val="2"/>
      <scheme val="minor"/>
    </font>
    <font>
      <sz val="10"/>
      <color theme="1"/>
      <name val="Arial"/>
      <family val="2"/>
    </font>
    <font>
      <b/>
      <sz val="11"/>
      <color rgb="FF000000"/>
      <name val="Garamond"/>
      <family val="1"/>
    </font>
    <font>
      <b/>
      <sz val="9"/>
      <color theme="1"/>
      <name val="Garamond"/>
      <family val="1"/>
    </font>
    <font>
      <sz val="8"/>
      <color theme="1"/>
      <name val="Arial"/>
      <family val="2"/>
    </font>
    <font>
      <sz val="9"/>
      <color theme="1"/>
      <name val="Garamond"/>
      <family val="1"/>
    </font>
    <font>
      <sz val="9"/>
      <name val="Garamond"/>
      <family val="1"/>
    </font>
    <font>
      <sz val="10"/>
      <color theme="1"/>
      <name val="Rupee Foradian"/>
      <family val="2"/>
    </font>
    <font>
      <b/>
      <sz val="10"/>
      <color theme="1"/>
      <name val="Rupee Foradian"/>
      <family val="2"/>
    </font>
    <font>
      <sz val="10"/>
      <color rgb="FF000000"/>
      <name val="Garamond"/>
      <family val="1"/>
    </font>
    <font>
      <b/>
      <sz val="12"/>
      <color rgb="FF000000"/>
      <name val="Garamond"/>
      <family val="1"/>
    </font>
    <font>
      <sz val="12"/>
      <color theme="1"/>
      <name val="Calibri"/>
      <family val="2"/>
      <scheme val="minor"/>
    </font>
    <font>
      <b/>
      <sz val="12"/>
      <color theme="1"/>
      <name val="Garamond"/>
      <family val="1"/>
    </font>
    <font>
      <sz val="12"/>
      <color theme="1"/>
      <name val="Rupee Foradian"/>
      <family val="2"/>
    </font>
    <font>
      <b/>
      <sz val="12"/>
      <color theme="1"/>
      <name val="Rupee Foradian"/>
      <family val="2"/>
    </font>
    <font>
      <b/>
      <sz val="12"/>
      <name val="Garamond"/>
      <family val="1"/>
    </font>
    <font>
      <sz val="12"/>
      <name val="Garamond"/>
      <family val="1"/>
    </font>
    <font>
      <sz val="12"/>
      <color theme="1"/>
      <name val="Garamond"/>
      <family val="1"/>
    </font>
    <font>
      <sz val="10"/>
      <color theme="1"/>
      <name val="Calibri"/>
      <family val="2"/>
      <scheme val="minor"/>
    </font>
    <font>
      <sz val="10"/>
      <color rgb="FFFF0000"/>
      <name val="Calibri"/>
      <family val="2"/>
      <scheme val="minor"/>
    </font>
    <font>
      <sz val="10"/>
      <color rgb="FF0000FF"/>
      <name val="Calibri"/>
      <family val="2"/>
      <scheme val="minor"/>
    </font>
    <font>
      <b/>
      <sz val="11"/>
      <color theme="1"/>
      <name val="Garamond"/>
      <family val="1"/>
    </font>
    <font>
      <sz val="8"/>
      <color rgb="FF000000"/>
      <name val="Trebuchet MS"/>
      <family val="2"/>
    </font>
    <font>
      <sz val="10"/>
      <color rgb="FF000000"/>
      <name val="MyFirstFont"/>
    </font>
    <font>
      <sz val="10"/>
      <color rgb="FFFF0000"/>
      <name val="Garamond"/>
      <family val="1"/>
    </font>
    <font>
      <b/>
      <sz val="10"/>
      <color rgb="FFFF0000"/>
      <name val="Garamond"/>
      <family val="1"/>
    </font>
    <font>
      <b/>
      <sz val="14"/>
      <color rgb="FF000000"/>
      <name val="Garamond"/>
      <family val="1"/>
    </font>
    <font>
      <b/>
      <sz val="14"/>
      <color theme="1"/>
      <name val="Garamond"/>
      <family val="1"/>
    </font>
    <font>
      <sz val="11"/>
      <color theme="1"/>
      <name val="Calibri"/>
      <family val="2"/>
    </font>
    <font>
      <sz val="7"/>
      <color rgb="FF000000"/>
      <name val="MyFirstFont"/>
    </font>
    <font>
      <b/>
      <sz val="10"/>
      <color indexed="8"/>
      <name val="Arial"/>
      <family val="2"/>
    </font>
    <font>
      <b/>
      <sz val="9"/>
      <color indexed="8"/>
      <name val="Arial"/>
      <family val="2"/>
    </font>
    <font>
      <b/>
      <sz val="11"/>
      <color theme="1"/>
      <name val="Calibri"/>
      <family val="2"/>
      <scheme val="minor"/>
    </font>
    <font>
      <sz val="12"/>
      <color rgb="FFFF0000"/>
      <name val="Calibri"/>
      <family val="2"/>
      <scheme val="minor"/>
    </font>
    <font>
      <b/>
      <sz val="12"/>
      <name val="Calibri"/>
      <family val="2"/>
      <scheme val="minor"/>
    </font>
    <font>
      <sz val="11"/>
      <color rgb="FF000000"/>
      <name val="Garamond"/>
      <family val="1"/>
    </font>
  </fonts>
  <fills count="11">
    <fill>
      <patternFill patternType="none"/>
    </fill>
    <fill>
      <patternFill patternType="gray125"/>
    </fill>
    <fill>
      <patternFill patternType="solid">
        <fgColor indexed="9"/>
        <bgColor indexed="64"/>
      </patternFill>
    </fill>
    <fill>
      <patternFill patternType="solid">
        <fgColor rgb="FFFFFFFF"/>
        <bgColor rgb="FFFFFFCC"/>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
      <patternFill patternType="solid">
        <fgColor indexed="9"/>
        <bgColor indexed="9"/>
      </patternFill>
    </fill>
    <fill>
      <patternFill patternType="solid">
        <fgColor rgb="FFFFFF00"/>
        <bgColor indexed="64"/>
      </patternFill>
    </fill>
  </fills>
  <borders count="13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top style="thin">
        <color auto="1"/>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31"/>
      </left>
      <right/>
      <top style="thin">
        <color indexed="31"/>
      </top>
      <bottom style="thin">
        <color indexed="31"/>
      </bottom>
      <diagonal/>
    </border>
    <border>
      <left/>
      <right/>
      <top style="thin">
        <color indexed="31"/>
      </top>
      <bottom style="thin">
        <color indexed="31"/>
      </bottom>
      <diagonal/>
    </border>
    <border>
      <left/>
      <right style="thin">
        <color indexed="31"/>
      </right>
      <top style="thin">
        <color indexed="31"/>
      </top>
      <bottom style="thin">
        <color indexed="3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indexed="8"/>
      </left>
      <right style="thin">
        <color indexed="8"/>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top style="thin">
        <color indexed="8"/>
      </top>
      <bottom/>
      <diagonal/>
    </border>
    <border>
      <left style="thin">
        <color auto="1"/>
      </left>
      <right style="thin">
        <color indexed="64"/>
      </right>
      <top style="thin">
        <color auto="1"/>
      </top>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000000"/>
      </left>
      <right/>
      <top style="thin">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8"/>
      </right>
      <top style="thin">
        <color auto="1"/>
      </top>
      <bottom style="thin">
        <color indexed="8"/>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style="thin">
        <color auto="1"/>
      </top>
      <bottom/>
      <diagonal/>
    </border>
    <border>
      <left style="thin">
        <color auto="1"/>
      </left>
      <right style="thin">
        <color indexed="8"/>
      </right>
      <top style="thin">
        <color auto="1"/>
      </top>
      <bottom/>
      <diagonal/>
    </border>
    <border>
      <left style="thin">
        <color indexed="8"/>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indexed="8"/>
      </right>
      <top style="thin">
        <color auto="1"/>
      </top>
      <bottom/>
      <diagonal/>
    </border>
    <border>
      <left style="thin">
        <color indexed="8"/>
      </left>
      <right style="thin">
        <color auto="1"/>
      </right>
      <top/>
      <bottom/>
      <diagonal/>
    </border>
    <border>
      <left style="thin">
        <color auto="1"/>
      </left>
      <right style="thin">
        <color indexed="8"/>
      </right>
      <top/>
      <bottom/>
      <diagonal/>
    </border>
    <border>
      <left style="thin">
        <color indexed="8"/>
      </left>
      <right style="thin">
        <color indexed="8"/>
      </right>
      <top/>
      <bottom style="thin">
        <color indexed="8"/>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s>
  <cellStyleXfs count="77">
    <xf numFmtId="0" fontId="0" fillId="0" borderId="0" applyNumberFormat="0" applyFont="0" applyFill="0" applyBorder="0" applyAlignment="0" applyProtection="0"/>
    <xf numFmtId="164" fontId="14" fillId="0" borderId="0" applyNumberFormat="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9" fontId="16" fillId="0" borderId="0">
      <alignment horizontal="right"/>
    </xf>
    <xf numFmtId="177" fontId="15" fillId="0" borderId="0" applyNumberFormat="0" applyFill="0" applyBorder="0" applyAlignment="0" applyProtection="0"/>
    <xf numFmtId="0" fontId="15" fillId="0" borderId="0"/>
    <xf numFmtId="177" fontId="15" fillId="0" borderId="0" applyNumberFormat="0" applyFill="0" applyBorder="0" applyAlignment="0" applyProtection="0"/>
    <xf numFmtId="177" fontId="15" fillId="0" borderId="0"/>
    <xf numFmtId="0" fontId="17" fillId="0" borderId="0"/>
    <xf numFmtId="0" fontId="18" fillId="0" borderId="0" applyNumberFormat="0" applyFill="0" applyBorder="0" applyAlignment="0" applyProtection="0"/>
    <xf numFmtId="177" fontId="15" fillId="0" borderId="0" applyNumberFormat="0" applyFill="0" applyBorder="0" applyAlignment="0" applyProtection="0"/>
    <xf numFmtId="177" fontId="13" fillId="0" borderId="0" applyNumberFormat="0" applyFill="0" applyBorder="0" applyAlignment="0" applyProtection="0"/>
    <xf numFmtId="0" fontId="12" fillId="0" borderId="0"/>
    <xf numFmtId="0" fontId="11" fillId="0" borderId="0"/>
    <xf numFmtId="166" fontId="16" fillId="0" borderId="0">
      <alignment horizontal="right"/>
    </xf>
    <xf numFmtId="0" fontId="11" fillId="0" borderId="0"/>
    <xf numFmtId="0" fontId="10" fillId="0" borderId="0"/>
    <xf numFmtId="0" fontId="10" fillId="0" borderId="0"/>
    <xf numFmtId="0" fontId="10" fillId="0" borderId="0"/>
    <xf numFmtId="184" fontId="14" fillId="0" borderId="0" applyNumberFormat="0" applyFill="0" applyBorder="0" applyAlignment="0" applyProtection="0"/>
    <xf numFmtId="184" fontId="14" fillId="0" borderId="0" applyNumberFormat="0" applyFill="0" applyBorder="0" applyAlignment="0" applyProtection="0"/>
    <xf numFmtId="0" fontId="14" fillId="0" borderId="0"/>
    <xf numFmtId="0" fontId="9" fillId="0" borderId="0"/>
    <xf numFmtId="164" fontId="9" fillId="0" borderId="0" applyFont="0" applyFill="0" applyBorder="0" applyAlignment="0" applyProtection="0"/>
    <xf numFmtId="184" fontId="14" fillId="0" borderId="0" applyNumberFormat="0" applyFill="0" applyBorder="0" applyAlignment="0" applyProtection="0"/>
    <xf numFmtId="184" fontId="14" fillId="0" borderId="0"/>
    <xf numFmtId="177" fontId="8" fillId="0" borderId="0"/>
    <xf numFmtId="177" fontId="14" fillId="0" borderId="0" applyNumberFormat="0" applyFill="0" applyBorder="0" applyAlignment="0" applyProtection="0"/>
    <xf numFmtId="177" fontId="14" fillId="0" borderId="0" applyNumberForma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177" fontId="14" fillId="0" borderId="0" applyNumberFormat="0" applyFill="0" applyBorder="0" applyAlignment="0" applyProtection="0"/>
    <xf numFmtId="9" fontId="19" fillId="0" borderId="0" applyFont="0" applyFill="0" applyBorder="0" applyAlignment="0" applyProtection="0"/>
    <xf numFmtId="177" fontId="14" fillId="0" borderId="0" applyNumberFormat="0" applyFill="0" applyBorder="0" applyAlignment="0" applyProtection="0"/>
    <xf numFmtId="185" fontId="16" fillId="0" borderId="0">
      <alignment horizontal="right"/>
    </xf>
    <xf numFmtId="0" fontId="14" fillId="0" borderId="0" applyNumberFormat="0" applyFont="0" applyFill="0" applyBorder="0" applyAlignment="0" applyProtection="0"/>
    <xf numFmtId="177" fontId="7" fillId="0" borderId="0"/>
    <xf numFmtId="164" fontId="7" fillId="0" borderId="0" applyFont="0" applyFill="0" applyBorder="0" applyAlignment="0" applyProtection="0"/>
    <xf numFmtId="177"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5" fillId="0" borderId="0"/>
    <xf numFmtId="0" fontId="5" fillId="0" borderId="0"/>
    <xf numFmtId="177" fontId="18" fillId="0" borderId="0"/>
    <xf numFmtId="0" fontId="5" fillId="0" borderId="0"/>
    <xf numFmtId="0" fontId="14" fillId="0" borderId="0" applyNumberFormat="0" applyFont="0" applyFill="0" applyBorder="0" applyAlignment="0" applyProtection="0"/>
    <xf numFmtId="0" fontId="14" fillId="0" borderId="0" applyNumberFormat="0" applyFont="0" applyFill="0" applyBorder="0" applyAlignment="0" applyProtection="0"/>
    <xf numFmtId="0" fontId="18" fillId="0" borderId="0" applyNumberFormat="0" applyFill="0" applyBorder="0" applyAlignment="0" applyProtection="0"/>
    <xf numFmtId="0" fontId="4" fillId="0" borderId="0"/>
    <xf numFmtId="0" fontId="18" fillId="0" borderId="0"/>
    <xf numFmtId="164" fontId="18" fillId="0" borderId="0" applyFont="0" applyFill="0" applyBorder="0" applyAlignment="0" applyProtection="0"/>
    <xf numFmtId="164" fontId="38" fillId="0" borderId="0" applyFont="0" applyFill="0" applyBorder="0" applyAlignment="0" applyProtection="0"/>
    <xf numFmtId="0" fontId="3" fillId="0" borderId="0"/>
    <xf numFmtId="177" fontId="3" fillId="0" borderId="0"/>
    <xf numFmtId="177" fontId="14" fillId="0" borderId="0"/>
    <xf numFmtId="164" fontId="3" fillId="0" borderId="0" applyFont="0" applyFill="0" applyBorder="0" applyAlignment="0" applyProtection="0"/>
    <xf numFmtId="9" fontId="3" fillId="0" borderId="0" applyFont="0" applyFill="0" applyBorder="0" applyAlignment="0" applyProtection="0"/>
    <xf numFmtId="177" fontId="3" fillId="0" borderId="0"/>
    <xf numFmtId="0" fontId="3" fillId="0" borderId="0"/>
    <xf numFmtId="164" fontId="3" fillId="0" borderId="0" applyFont="0" applyFill="0" applyBorder="0" applyAlignment="0" applyProtection="0"/>
    <xf numFmtId="0" fontId="3" fillId="0" borderId="0"/>
    <xf numFmtId="184" fontId="14" fillId="0" borderId="0"/>
    <xf numFmtId="0" fontId="2" fillId="0" borderId="0"/>
    <xf numFmtId="164" fontId="50" fillId="0" borderId="0" applyFont="0" applyFill="0" applyBorder="0" applyAlignment="0" applyProtection="0"/>
    <xf numFmtId="177" fontId="2" fillId="0" borderId="0"/>
    <xf numFmtId="164" fontId="2" fillId="0" borderId="0" applyFont="0" applyFill="0" applyBorder="0" applyAlignment="0" applyProtection="0"/>
    <xf numFmtId="9" fontId="2" fillId="0" borderId="0" applyFont="0" applyFill="0" applyBorder="0" applyAlignment="0" applyProtection="0"/>
    <xf numFmtId="177" fontId="2" fillId="0" borderId="0"/>
    <xf numFmtId="0" fontId="2" fillId="0" borderId="0"/>
    <xf numFmtId="164" fontId="2" fillId="0" borderId="0" applyFont="0" applyFill="0" applyBorder="0" applyAlignment="0" applyProtection="0"/>
    <xf numFmtId="0" fontId="2" fillId="0" borderId="0"/>
    <xf numFmtId="0" fontId="14" fillId="0" borderId="0" applyNumberFormat="0" applyFont="0" applyFill="0" applyBorder="0" applyAlignment="0" applyProtection="0"/>
    <xf numFmtId="164" fontId="1" fillId="0" borderId="0" applyFont="0" applyFill="0" applyBorder="0" applyAlignment="0" applyProtection="0"/>
    <xf numFmtId="164" fontId="50" fillId="0" borderId="0" applyFont="0" applyFill="0" applyBorder="0" applyAlignment="0" applyProtection="0"/>
  </cellStyleXfs>
  <cellXfs count="1498">
    <xf numFmtId="0" fontId="0" fillId="0" borderId="0" xfId="0" applyNumberFormat="1" applyFont="1" applyFill="1" applyBorder="1" applyAlignment="1"/>
    <xf numFmtId="0" fontId="21" fillId="0" borderId="0" xfId="37" applyNumberFormat="1" applyFont="1" applyFill="1" applyBorder="1" applyAlignment="1"/>
    <xf numFmtId="0" fontId="22" fillId="3" borderId="49" xfId="0" applyFont="1" applyFill="1" applyBorder="1" applyAlignment="1">
      <alignment horizontal="center" vertical="center" wrapText="1"/>
    </xf>
    <xf numFmtId="0" fontId="22" fillId="3" borderId="18" xfId="0" applyFont="1" applyFill="1" applyBorder="1" applyAlignment="1">
      <alignment horizontal="center" vertical="top" wrapText="1"/>
    </xf>
    <xf numFmtId="0" fontId="22" fillId="3" borderId="51" xfId="0" applyFont="1" applyFill="1" applyBorder="1" applyAlignment="1">
      <alignment horizontal="center" wrapText="1"/>
    </xf>
    <xf numFmtId="0" fontId="22" fillId="3" borderId="51" xfId="0" applyFont="1" applyFill="1" applyBorder="1" applyAlignment="1">
      <alignment horizontal="center" vertical="center" wrapText="1"/>
    </xf>
    <xf numFmtId="49" fontId="20" fillId="0" borderId="48" xfId="37" applyNumberFormat="1" applyFont="1" applyFill="1" applyBorder="1" applyAlignment="1">
      <alignment horizontal="left" vertical="center"/>
    </xf>
    <xf numFmtId="0" fontId="20" fillId="0" borderId="48" xfId="37" applyFont="1" applyFill="1" applyBorder="1" applyAlignment="1">
      <alignment horizontal="right"/>
    </xf>
    <xf numFmtId="168" fontId="20" fillId="0" borderId="48" xfId="37" applyNumberFormat="1" applyFont="1" applyFill="1" applyBorder="1" applyAlignment="1">
      <alignment horizontal="right"/>
    </xf>
    <xf numFmtId="3" fontId="20" fillId="0" borderId="48" xfId="37" applyNumberFormat="1" applyFont="1" applyFill="1" applyBorder="1" applyAlignment="1">
      <alignment horizontal="right"/>
    </xf>
    <xf numFmtId="169" fontId="20" fillId="0" borderId="48" xfId="37" applyNumberFormat="1" applyFont="1" applyFill="1" applyBorder="1" applyAlignment="1">
      <alignment horizontal="right"/>
    </xf>
    <xf numFmtId="178" fontId="23" fillId="0" borderId="43" xfId="37" applyNumberFormat="1" applyFont="1" applyFill="1" applyBorder="1" applyAlignment="1">
      <alignment horizontal="left" vertical="center"/>
    </xf>
    <xf numFmtId="0" fontId="23" fillId="0" borderId="43" xfId="37" applyFont="1" applyFill="1" applyBorder="1" applyAlignment="1">
      <alignment horizontal="right"/>
    </xf>
    <xf numFmtId="49" fontId="20" fillId="0" borderId="0" xfId="37" applyNumberFormat="1" applyFont="1" applyFill="1" applyBorder="1" applyAlignment="1">
      <alignment horizontal="left" vertical="center"/>
    </xf>
    <xf numFmtId="0" fontId="23" fillId="0" borderId="0" xfId="37" applyFont="1" applyFill="1" applyBorder="1" applyAlignment="1">
      <alignment horizontal="right"/>
    </xf>
    <xf numFmtId="168" fontId="23" fillId="0" borderId="0" xfId="37" applyNumberFormat="1" applyFont="1" applyFill="1" applyBorder="1" applyAlignment="1">
      <alignment horizontal="right"/>
    </xf>
    <xf numFmtId="3" fontId="23" fillId="0" borderId="0" xfId="37" applyNumberFormat="1" applyFont="1" applyFill="1" applyBorder="1" applyAlignment="1">
      <alignment horizontal="right"/>
    </xf>
    <xf numFmtId="165" fontId="23" fillId="0" borderId="0" xfId="37" applyNumberFormat="1" applyFont="1" applyFill="1" applyBorder="1" applyAlignment="1">
      <alignment horizontal="right"/>
    </xf>
    <xf numFmtId="0" fontId="23" fillId="0" borderId="0" xfId="37" applyFont="1" applyFill="1" applyAlignment="1">
      <alignment vertical="center"/>
    </xf>
    <xf numFmtId="0" fontId="21" fillId="0" borderId="0" xfId="0" applyNumberFormat="1" applyFont="1" applyFill="1" applyBorder="1" applyAlignment="1"/>
    <xf numFmtId="0" fontId="23" fillId="0" borderId="0" xfId="0" applyFont="1" applyFill="1" applyAlignment="1">
      <alignment vertical="center"/>
    </xf>
    <xf numFmtId="0" fontId="20" fillId="0" borderId="0" xfId="0" applyFont="1" applyFill="1" applyAlignment="1">
      <alignment vertical="center"/>
    </xf>
    <xf numFmtId="0" fontId="23" fillId="2" borderId="0" xfId="0" applyFont="1" applyFill="1" applyAlignment="1">
      <alignment vertical="center"/>
    </xf>
    <xf numFmtId="0" fontId="20" fillId="2" borderId="0" xfId="0" applyFont="1" applyFill="1" applyAlignment="1">
      <alignment vertical="center"/>
    </xf>
    <xf numFmtId="165" fontId="23" fillId="2" borderId="0" xfId="0" applyNumberFormat="1" applyFont="1" applyFill="1" applyBorder="1" applyAlignment="1">
      <alignment horizontal="right"/>
    </xf>
    <xf numFmtId="49" fontId="23" fillId="2" borderId="0" xfId="0" applyNumberFormat="1" applyFont="1" applyFill="1" applyAlignment="1"/>
    <xf numFmtId="49" fontId="23" fillId="2" borderId="0" xfId="0" applyNumberFormat="1" applyFont="1" applyFill="1" applyBorder="1" applyAlignment="1">
      <alignment horizontal="left"/>
    </xf>
    <xf numFmtId="49" fontId="23" fillId="0" borderId="0" xfId="0" applyNumberFormat="1" applyFont="1" applyFill="1" applyBorder="1" applyAlignment="1">
      <alignment horizontal="left"/>
    </xf>
    <xf numFmtId="173" fontId="23" fillId="0" borderId="0" xfId="0" applyNumberFormat="1" applyFont="1" applyFill="1" applyBorder="1" applyAlignment="1">
      <alignment horizontal="right"/>
    </xf>
    <xf numFmtId="0" fontId="23" fillId="2" borderId="0" xfId="0" applyFont="1" applyFill="1" applyBorder="1" applyAlignment="1">
      <alignment horizontal="right"/>
    </xf>
    <xf numFmtId="171" fontId="23" fillId="2" borderId="0" xfId="0" applyNumberFormat="1" applyFont="1" applyFill="1" applyBorder="1" applyAlignment="1">
      <alignment horizontal="right"/>
    </xf>
    <xf numFmtId="3" fontId="21" fillId="0" borderId="0" xfId="0" applyNumberFormat="1" applyFont="1" applyFill="1" applyBorder="1" applyAlignment="1"/>
    <xf numFmtId="165" fontId="23" fillId="0" borderId="0" xfId="0" applyNumberFormat="1" applyFont="1" applyFill="1" applyBorder="1" applyAlignment="1">
      <alignment horizontal="right"/>
    </xf>
    <xf numFmtId="171" fontId="23" fillId="0" borderId="0" xfId="0" applyNumberFormat="1" applyFont="1" applyFill="1" applyBorder="1" applyAlignment="1">
      <alignment horizontal="right"/>
    </xf>
    <xf numFmtId="3" fontId="23" fillId="0" borderId="0" xfId="0" applyNumberFormat="1" applyFont="1" applyFill="1" applyBorder="1" applyAlignment="1">
      <alignment horizontal="right"/>
    </xf>
    <xf numFmtId="1" fontId="23" fillId="0" borderId="0" xfId="0" applyNumberFormat="1" applyFont="1" applyFill="1" applyAlignment="1">
      <alignment vertical="center"/>
    </xf>
    <xf numFmtId="0" fontId="23" fillId="0" borderId="0" xfId="0" applyFont="1" applyFill="1" applyBorder="1" applyAlignment="1">
      <alignment horizontal="right"/>
    </xf>
    <xf numFmtId="0" fontId="25" fillId="0" borderId="0" xfId="0" applyNumberFormat="1" applyFont="1" applyFill="1" applyBorder="1" applyAlignment="1">
      <alignment vertical="center"/>
    </xf>
    <xf numFmtId="0" fontId="25" fillId="4" borderId="0" xfId="0" applyNumberFormat="1" applyFont="1" applyFill="1" applyBorder="1" applyAlignment="1">
      <alignment vertical="center"/>
    </xf>
    <xf numFmtId="49" fontId="23" fillId="0" borderId="0" xfId="0" applyNumberFormat="1" applyFont="1" applyFill="1" applyAlignment="1">
      <alignment horizontal="left"/>
    </xf>
    <xf numFmtId="49" fontId="20" fillId="2" borderId="0" xfId="0" applyNumberFormat="1" applyFont="1" applyFill="1" applyAlignment="1">
      <alignment horizontal="left" vertical="top"/>
    </xf>
    <xf numFmtId="0" fontId="21" fillId="0" borderId="0" xfId="0" applyNumberFormat="1" applyFont="1" applyFill="1" applyBorder="1" applyAlignment="1">
      <alignment vertical="center" wrapText="1"/>
    </xf>
    <xf numFmtId="49" fontId="20" fillId="0" borderId="29" xfId="0" applyNumberFormat="1" applyFont="1" applyFill="1" applyBorder="1" applyAlignment="1">
      <alignment horizontal="center" vertical="center" wrapText="1"/>
    </xf>
    <xf numFmtId="49" fontId="20" fillId="0" borderId="29" xfId="0" applyNumberFormat="1" applyFont="1" applyFill="1" applyBorder="1" applyAlignment="1">
      <alignment horizontal="left" vertical="center" wrapText="1"/>
    </xf>
    <xf numFmtId="0" fontId="25" fillId="0" borderId="29" xfId="0" applyFont="1" applyFill="1" applyBorder="1" applyAlignment="1">
      <alignment horizontal="left"/>
    </xf>
    <xf numFmtId="15" fontId="25" fillId="0" borderId="29" xfId="0" applyNumberFormat="1" applyFont="1" applyFill="1" applyBorder="1" applyAlignment="1">
      <alignment horizontal="center"/>
    </xf>
    <xf numFmtId="0" fontId="25" fillId="0" borderId="29" xfId="0" applyFont="1" applyFill="1" applyBorder="1" applyAlignment="1">
      <alignment horizontal="center"/>
    </xf>
    <xf numFmtId="0" fontId="21" fillId="0" borderId="29" xfId="0" applyFont="1" applyFill="1" applyBorder="1" applyAlignment="1">
      <alignment horizontal="center"/>
    </xf>
    <xf numFmtId="3" fontId="25" fillId="0" borderId="29" xfId="0" applyNumberFormat="1" applyFont="1" applyFill="1" applyBorder="1" applyAlignment="1">
      <alignment horizontal="center"/>
    </xf>
    <xf numFmtId="0" fontId="25" fillId="0" borderId="0" xfId="0" applyNumberFormat="1" applyFont="1" applyFill="1" applyBorder="1" applyAlignment="1"/>
    <xf numFmtId="0" fontId="21" fillId="0" borderId="0" xfId="0" applyNumberFormat="1" applyFont="1" applyFill="1" applyBorder="1" applyAlignment="1">
      <alignment horizontal="left"/>
    </xf>
    <xf numFmtId="168" fontId="23" fillId="0" borderId="29" xfId="0" applyNumberFormat="1" applyFont="1" applyFill="1" applyBorder="1" applyAlignment="1">
      <alignment horizontal="center"/>
    </xf>
    <xf numFmtId="0" fontId="23" fillId="0" borderId="0" xfId="0" applyFont="1" applyFill="1" applyAlignment="1">
      <alignment horizontal="left" vertical="center"/>
    </xf>
    <xf numFmtId="49" fontId="20" fillId="0" borderId="40" xfId="37" applyNumberFormat="1" applyFont="1" applyFill="1" applyBorder="1" applyAlignment="1">
      <alignment horizontal="center" vertical="center" wrapText="1"/>
    </xf>
    <xf numFmtId="49" fontId="20" fillId="0" borderId="40" xfId="37" applyNumberFormat="1" applyFont="1" applyFill="1" applyBorder="1" applyAlignment="1">
      <alignment horizontal="left"/>
    </xf>
    <xf numFmtId="0" fontId="20" fillId="0" borderId="40" xfId="37" applyFont="1" applyFill="1" applyBorder="1" applyAlignment="1">
      <alignment horizontal="right"/>
    </xf>
    <xf numFmtId="165" fontId="20" fillId="0" borderId="40" xfId="37" applyNumberFormat="1" applyFont="1" applyFill="1" applyBorder="1" applyAlignment="1">
      <alignment horizontal="right"/>
    </xf>
    <xf numFmtId="168" fontId="20" fillId="0" borderId="40" xfId="37" applyNumberFormat="1" applyFont="1" applyFill="1" applyBorder="1" applyAlignment="1">
      <alignment horizontal="right"/>
    </xf>
    <xf numFmtId="165" fontId="23" fillId="2" borderId="36" xfId="37" applyNumberFormat="1" applyFont="1" applyFill="1" applyBorder="1" applyAlignment="1">
      <alignment horizontal="right"/>
    </xf>
    <xf numFmtId="165" fontId="23" fillId="0" borderId="0" xfId="37" applyNumberFormat="1" applyFont="1" applyFill="1" applyAlignment="1">
      <alignment vertical="center"/>
    </xf>
    <xf numFmtId="0" fontId="24" fillId="0" borderId="0" xfId="0" applyFont="1" applyFill="1" applyAlignment="1">
      <alignment vertical="center"/>
    </xf>
    <xf numFmtId="49" fontId="20" fillId="0" borderId="20" xfId="0" applyNumberFormat="1" applyFont="1" applyFill="1" applyBorder="1" applyAlignment="1">
      <alignment horizontal="center" vertical="center" wrapText="1"/>
    </xf>
    <xf numFmtId="49" fontId="20" fillId="0" borderId="20" xfId="0" applyNumberFormat="1" applyFont="1" applyFill="1" applyBorder="1" applyAlignment="1">
      <alignment horizontal="left" vertical="center"/>
    </xf>
    <xf numFmtId="165" fontId="20" fillId="0" borderId="20" xfId="0" applyNumberFormat="1" applyFont="1" applyFill="1" applyBorder="1" applyAlignment="1">
      <alignment horizontal="right"/>
    </xf>
    <xf numFmtId="0" fontId="20" fillId="0" borderId="20" xfId="0" applyFont="1" applyFill="1" applyBorder="1" applyAlignment="1">
      <alignment horizontal="right"/>
    </xf>
    <xf numFmtId="168" fontId="20" fillId="0" borderId="20" xfId="0" applyNumberFormat="1" applyFont="1" applyFill="1" applyBorder="1" applyAlignment="1">
      <alignment horizontal="right"/>
    </xf>
    <xf numFmtId="178" fontId="23" fillId="0" borderId="20" xfId="0" applyNumberFormat="1" applyFont="1" applyFill="1" applyBorder="1" applyAlignment="1">
      <alignment horizontal="left" vertical="center"/>
    </xf>
    <xf numFmtId="168" fontId="23" fillId="0" borderId="0" xfId="0" applyNumberFormat="1" applyFont="1" applyFill="1" applyBorder="1" applyAlignment="1">
      <alignment horizontal="right"/>
    </xf>
    <xf numFmtId="1" fontId="21" fillId="0" borderId="0" xfId="0" applyNumberFormat="1" applyFont="1" applyFill="1" applyBorder="1" applyAlignment="1"/>
    <xf numFmtId="168" fontId="21" fillId="0" borderId="0" xfId="0" applyNumberFormat="1" applyFont="1" applyFill="1" applyBorder="1" applyAlignment="1"/>
    <xf numFmtId="49" fontId="20" fillId="0" borderId="3" xfId="0" applyNumberFormat="1" applyFont="1" applyFill="1" applyBorder="1" applyAlignment="1">
      <alignment horizontal="center" vertical="center"/>
    </xf>
    <xf numFmtId="49" fontId="20" fillId="0" borderId="3" xfId="0" applyNumberFormat="1" applyFont="1" applyFill="1" applyBorder="1" applyAlignment="1">
      <alignment horizontal="center" vertical="center" wrapText="1"/>
    </xf>
    <xf numFmtId="49" fontId="20" fillId="0" borderId="3" xfId="0" applyNumberFormat="1" applyFont="1" applyFill="1" applyBorder="1" applyAlignment="1">
      <alignment horizontal="left" vertical="center"/>
    </xf>
    <xf numFmtId="165" fontId="20" fillId="0" borderId="3" xfId="0" applyNumberFormat="1" applyFont="1" applyFill="1" applyBorder="1" applyAlignment="1">
      <alignment horizontal="right" vertical="center"/>
    </xf>
    <xf numFmtId="186" fontId="20" fillId="0" borderId="3" xfId="0" applyNumberFormat="1" applyFont="1" applyFill="1" applyBorder="1" applyAlignment="1">
      <alignment horizontal="right" vertical="center"/>
    </xf>
    <xf numFmtId="49" fontId="20" fillId="0" borderId="0" xfId="0" applyNumberFormat="1" applyFont="1" applyFill="1" applyAlignment="1">
      <alignment wrapText="1"/>
    </xf>
    <xf numFmtId="0" fontId="21" fillId="0" borderId="18" xfId="0" applyFont="1" applyFill="1" applyBorder="1" applyAlignment="1">
      <alignment horizontal="left" wrapText="1"/>
    </xf>
    <xf numFmtId="0" fontId="21" fillId="0" borderId="19" xfId="0" applyFont="1" applyFill="1" applyBorder="1" applyAlignment="1">
      <alignment horizontal="left" wrapText="1"/>
    </xf>
    <xf numFmtId="0" fontId="22" fillId="0" borderId="3" xfId="0" applyFont="1" applyFill="1" applyBorder="1" applyAlignment="1">
      <alignment horizontal="left" wrapText="1"/>
    </xf>
    <xf numFmtId="0" fontId="25" fillId="0" borderId="41" xfId="0" applyNumberFormat="1" applyFont="1" applyFill="1" applyBorder="1" applyAlignment="1">
      <alignment horizontal="right" vertical="center" wrapText="1"/>
    </xf>
    <xf numFmtId="165" fontId="23" fillId="2" borderId="41" xfId="0" applyNumberFormat="1" applyFont="1" applyFill="1" applyBorder="1" applyAlignment="1">
      <alignment horizontal="right"/>
    </xf>
    <xf numFmtId="165" fontId="20" fillId="2" borderId="41" xfId="0" applyNumberFormat="1" applyFont="1" applyFill="1" applyBorder="1" applyAlignment="1">
      <alignment horizontal="right"/>
    </xf>
    <xf numFmtId="178" fontId="23" fillId="0" borderId="0" xfId="0" applyNumberFormat="1" applyFont="1" applyFill="1" applyBorder="1" applyAlignment="1">
      <alignment horizontal="left" vertical="center"/>
    </xf>
    <xf numFmtId="49" fontId="23" fillId="0" borderId="0" xfId="0" applyNumberFormat="1" applyFont="1" applyFill="1" applyBorder="1" applyAlignment="1">
      <alignment horizontal="left" vertical="center" wrapText="1"/>
    </xf>
    <xf numFmtId="49" fontId="23" fillId="0" borderId="0" xfId="0" applyNumberFormat="1" applyFont="1" applyFill="1" applyAlignment="1"/>
    <xf numFmtId="49" fontId="23" fillId="0" borderId="0" xfId="0" applyNumberFormat="1" applyFont="1" applyFill="1" applyAlignment="1">
      <alignment wrapText="1"/>
    </xf>
    <xf numFmtId="49" fontId="20" fillId="0" borderId="1" xfId="0" applyNumberFormat="1" applyFont="1" applyFill="1" applyBorder="1" applyAlignment="1">
      <alignment horizontal="left" vertical="center"/>
    </xf>
    <xf numFmtId="1" fontId="20" fillId="0" borderId="1" xfId="0" applyNumberFormat="1" applyFont="1" applyFill="1" applyBorder="1" applyAlignment="1">
      <alignment horizontal="right"/>
    </xf>
    <xf numFmtId="165" fontId="20" fillId="0" borderId="1" xfId="0" applyNumberFormat="1" applyFont="1" applyFill="1" applyBorder="1" applyAlignment="1">
      <alignment horizontal="right"/>
    </xf>
    <xf numFmtId="0" fontId="20" fillId="0" borderId="1" xfId="0" applyFont="1" applyFill="1" applyBorder="1" applyAlignment="1">
      <alignment horizontal="right"/>
    </xf>
    <xf numFmtId="165" fontId="23" fillId="0" borderId="1" xfId="0" applyNumberFormat="1" applyFont="1" applyFill="1" applyBorder="1" applyAlignment="1">
      <alignment horizontal="right"/>
    </xf>
    <xf numFmtId="49" fontId="20" fillId="2"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xf>
    <xf numFmtId="3" fontId="20" fillId="0" borderId="1" xfId="0" applyNumberFormat="1" applyFont="1" applyFill="1" applyBorder="1" applyAlignment="1">
      <alignment horizontal="right"/>
    </xf>
    <xf numFmtId="49" fontId="20" fillId="0" borderId="1" xfId="0" applyNumberFormat="1" applyFont="1" applyFill="1" applyBorder="1" applyAlignment="1">
      <alignment horizontal="center"/>
    </xf>
    <xf numFmtId="49" fontId="20" fillId="2" borderId="0" xfId="0" applyNumberFormat="1" applyFont="1" applyFill="1" applyAlignment="1">
      <alignment vertical="top"/>
    </xf>
    <xf numFmtId="49"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left"/>
    </xf>
    <xf numFmtId="165" fontId="20" fillId="2" borderId="1" xfId="0" applyNumberFormat="1" applyFont="1" applyFill="1" applyBorder="1" applyAlignment="1">
      <alignment horizontal="right"/>
    </xf>
    <xf numFmtId="167" fontId="20" fillId="2" borderId="1" xfId="0" applyNumberFormat="1" applyFont="1" applyFill="1" applyBorder="1" applyAlignment="1">
      <alignment horizontal="right"/>
    </xf>
    <xf numFmtId="165" fontId="23" fillId="2" borderId="1" xfId="0" applyNumberFormat="1" applyFont="1" applyFill="1" applyBorder="1" applyAlignment="1">
      <alignment horizontal="right"/>
    </xf>
    <xf numFmtId="0" fontId="23" fillId="2" borderId="1" xfId="0" applyFont="1" applyFill="1" applyBorder="1" applyAlignment="1">
      <alignment horizontal="right"/>
    </xf>
    <xf numFmtId="175" fontId="23" fillId="0" borderId="0" xfId="0" applyNumberFormat="1" applyFont="1" applyFill="1" applyBorder="1" applyAlignment="1">
      <alignment horizontal="right"/>
    </xf>
    <xf numFmtId="9" fontId="21" fillId="0" borderId="0" xfId="34" applyFont="1" applyFill="1" applyBorder="1" applyAlignment="1"/>
    <xf numFmtId="166" fontId="22" fillId="0" borderId="29" xfId="0" applyNumberFormat="1" applyFont="1" applyFill="1" applyBorder="1"/>
    <xf numFmtId="0" fontId="21" fillId="0" borderId="0" xfId="0" applyNumberFormat="1" applyFont="1" applyFill="1" applyBorder="1" applyAlignment="1">
      <alignment horizontal="right"/>
    </xf>
    <xf numFmtId="166" fontId="21" fillId="0" borderId="0" xfId="34" applyNumberFormat="1" applyFont="1" applyFill="1" applyBorder="1" applyAlignment="1">
      <alignment horizontal="right"/>
    </xf>
    <xf numFmtId="0" fontId="20"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3" fillId="2" borderId="1" xfId="0" applyFont="1" applyFill="1" applyBorder="1" applyAlignment="1">
      <alignment horizontal="center" vertical="center"/>
    </xf>
    <xf numFmtId="49" fontId="23" fillId="2" borderId="40" xfId="0" applyNumberFormat="1" applyFont="1" applyFill="1" applyBorder="1" applyAlignment="1">
      <alignment horizontal="left" vertical="center" wrapText="1"/>
    </xf>
    <xf numFmtId="165" fontId="23" fillId="2" borderId="40" xfId="0" applyNumberFormat="1" applyFont="1" applyFill="1" applyBorder="1" applyAlignment="1">
      <alignment horizontal="right" vertical="center"/>
    </xf>
    <xf numFmtId="171" fontId="23" fillId="2" borderId="40" xfId="0" applyNumberFormat="1" applyFont="1" applyFill="1" applyBorder="1" applyAlignment="1">
      <alignment horizontal="right" vertical="center"/>
    </xf>
    <xf numFmtId="173" fontId="23" fillId="2" borderId="40" xfId="0" applyNumberFormat="1" applyFont="1" applyFill="1" applyBorder="1" applyAlignment="1">
      <alignment horizontal="right" vertical="center"/>
    </xf>
    <xf numFmtId="0" fontId="23" fillId="0" borderId="1" xfId="0" applyFont="1" applyFill="1" applyBorder="1" applyAlignment="1">
      <alignment horizontal="center" vertical="center"/>
    </xf>
    <xf numFmtId="49" fontId="23" fillId="0" borderId="40" xfId="0" applyNumberFormat="1" applyFont="1" applyFill="1" applyBorder="1" applyAlignment="1">
      <alignment horizontal="left" vertical="center" wrapText="1"/>
    </xf>
    <xf numFmtId="165" fontId="23" fillId="0" borderId="40" xfId="0" applyNumberFormat="1" applyFont="1" applyFill="1" applyBorder="1" applyAlignment="1">
      <alignment horizontal="right" vertical="center"/>
    </xf>
    <xf numFmtId="171" fontId="23" fillId="0" borderId="40" xfId="0" applyNumberFormat="1" applyFont="1" applyFill="1" applyBorder="1" applyAlignment="1">
      <alignment horizontal="right" vertical="center"/>
    </xf>
    <xf numFmtId="167" fontId="23" fillId="0" borderId="40" xfId="0" applyNumberFormat="1" applyFont="1" applyFill="1" applyBorder="1" applyAlignment="1">
      <alignment horizontal="right" vertical="center"/>
    </xf>
    <xf numFmtId="173" fontId="23" fillId="0" borderId="40" xfId="0" applyNumberFormat="1" applyFont="1" applyFill="1" applyBorder="1" applyAlignment="1">
      <alignment horizontal="right" vertical="center"/>
    </xf>
    <xf numFmtId="0" fontId="21" fillId="0" borderId="47" xfId="0" applyFont="1" applyFill="1" applyBorder="1"/>
    <xf numFmtId="49" fontId="24" fillId="0" borderId="40" xfId="0" applyNumberFormat="1" applyFont="1" applyFill="1" applyBorder="1" applyAlignment="1">
      <alignment horizontal="left" vertical="center" wrapText="1"/>
    </xf>
    <xf numFmtId="49" fontId="20" fillId="2" borderId="0" xfId="0" applyNumberFormat="1" applyFont="1" applyFill="1" applyAlignment="1"/>
    <xf numFmtId="49" fontId="20" fillId="2" borderId="42" xfId="0" applyNumberFormat="1" applyFont="1" applyFill="1" applyBorder="1" applyAlignment="1">
      <alignment horizontal="center"/>
    </xf>
    <xf numFmtId="49" fontId="26" fillId="0" borderId="38" xfId="0" applyNumberFormat="1" applyFont="1" applyFill="1" applyBorder="1" applyAlignment="1">
      <alignment horizontal="left"/>
    </xf>
    <xf numFmtId="166" fontId="22" fillId="0" borderId="41" xfId="0" applyNumberFormat="1" applyFont="1" applyBorder="1"/>
    <xf numFmtId="173" fontId="23" fillId="2" borderId="0" xfId="0" applyNumberFormat="1" applyFont="1" applyFill="1" applyBorder="1" applyAlignment="1">
      <alignment horizontal="right"/>
    </xf>
    <xf numFmtId="49" fontId="20" fillId="2" borderId="1" xfId="0" applyNumberFormat="1" applyFont="1" applyFill="1" applyBorder="1" applyAlignment="1">
      <alignment horizontal="center"/>
    </xf>
    <xf numFmtId="49" fontId="20" fillId="2" borderId="3" xfId="0" applyNumberFormat="1" applyFont="1" applyFill="1" applyBorder="1" applyAlignment="1">
      <alignment horizontal="center"/>
    </xf>
    <xf numFmtId="49" fontId="26" fillId="0" borderId="3" xfId="0" applyNumberFormat="1" applyFont="1" applyFill="1" applyBorder="1" applyAlignment="1">
      <alignment horizontal="center"/>
    </xf>
    <xf numFmtId="0" fontId="23" fillId="2" borderId="4" xfId="0" applyFont="1" applyFill="1" applyBorder="1" applyAlignment="1">
      <alignment horizontal="right"/>
    </xf>
    <xf numFmtId="49" fontId="23" fillId="2" borderId="4" xfId="0" applyNumberFormat="1" applyFont="1" applyFill="1" applyBorder="1" applyAlignment="1">
      <alignment horizontal="left"/>
    </xf>
    <xf numFmtId="173" fontId="23" fillId="2" borderId="4" xfId="0" applyNumberFormat="1" applyFont="1" applyFill="1" applyBorder="1" applyAlignment="1">
      <alignment horizontal="right"/>
    </xf>
    <xf numFmtId="166" fontId="23" fillId="0" borderId="40" xfId="0" applyNumberFormat="1" applyFont="1" applyFill="1" applyBorder="1" applyAlignment="1">
      <alignment horizontal="right"/>
    </xf>
    <xf numFmtId="173" fontId="24" fillId="0" borderId="33" xfId="0" applyNumberFormat="1" applyFont="1" applyFill="1" applyBorder="1" applyAlignment="1">
      <alignment horizontal="right"/>
    </xf>
    <xf numFmtId="166" fontId="23" fillId="2" borderId="1" xfId="0" applyNumberFormat="1" applyFont="1" applyFill="1" applyBorder="1" applyAlignment="1">
      <alignment horizontal="right"/>
    </xf>
    <xf numFmtId="166" fontId="23" fillId="2" borderId="4" xfId="0" applyNumberFormat="1" applyFont="1" applyFill="1" applyBorder="1" applyAlignment="1">
      <alignment horizontal="right"/>
    </xf>
    <xf numFmtId="49" fontId="23" fillId="2" borderId="1" xfId="0" applyNumberFormat="1" applyFont="1" applyFill="1" applyBorder="1" applyAlignment="1">
      <alignment horizontal="left"/>
    </xf>
    <xf numFmtId="173" fontId="23" fillId="2" borderId="1" xfId="0" applyNumberFormat="1" applyFont="1" applyFill="1" applyBorder="1" applyAlignment="1">
      <alignment horizontal="right"/>
    </xf>
    <xf numFmtId="173" fontId="24" fillId="0" borderId="8" xfId="0" applyNumberFormat="1" applyFont="1" applyFill="1" applyBorder="1" applyAlignment="1">
      <alignment horizontal="right"/>
    </xf>
    <xf numFmtId="0" fontId="21" fillId="0" borderId="0" xfId="0" applyFont="1"/>
    <xf numFmtId="0" fontId="24" fillId="0" borderId="0" xfId="0" applyNumberFormat="1" applyFont="1" applyFill="1" applyBorder="1" applyAlignment="1"/>
    <xf numFmtId="164" fontId="21" fillId="0" borderId="0" xfId="0" applyNumberFormat="1" applyFont="1" applyFill="1" applyBorder="1" applyAlignment="1"/>
    <xf numFmtId="171" fontId="20" fillId="2" borderId="1" xfId="0" applyNumberFormat="1" applyFont="1" applyFill="1" applyBorder="1" applyAlignment="1">
      <alignment horizontal="right"/>
    </xf>
    <xf numFmtId="172" fontId="20" fillId="2" borderId="1" xfId="0" applyNumberFormat="1" applyFont="1" applyFill="1" applyBorder="1" applyAlignment="1">
      <alignment horizontal="right"/>
    </xf>
    <xf numFmtId="171" fontId="23" fillId="0" borderId="1" xfId="0" applyNumberFormat="1" applyFont="1" applyFill="1" applyBorder="1" applyAlignment="1">
      <alignment horizontal="right"/>
    </xf>
    <xf numFmtId="165" fontId="21" fillId="0" borderId="0" xfId="0" applyNumberFormat="1" applyFont="1" applyFill="1" applyBorder="1" applyAlignment="1"/>
    <xf numFmtId="0" fontId="29" fillId="0" borderId="0" xfId="37" applyNumberFormat="1" applyFont="1" applyFill="1" applyBorder="1" applyAlignment="1"/>
    <xf numFmtId="49" fontId="20" fillId="0" borderId="40" xfId="37" applyNumberFormat="1" applyFont="1" applyFill="1" applyBorder="1" applyAlignment="1">
      <alignment horizontal="right"/>
    </xf>
    <xf numFmtId="49" fontId="20" fillId="0" borderId="40" xfId="37" applyNumberFormat="1" applyFont="1" applyFill="1" applyBorder="1" applyAlignment="1">
      <alignment horizontal="center"/>
    </xf>
    <xf numFmtId="49" fontId="20" fillId="0" borderId="40" xfId="37" applyNumberFormat="1" applyFont="1" applyFill="1" applyBorder="1" applyAlignment="1">
      <alignment horizontal="center" wrapText="1"/>
    </xf>
    <xf numFmtId="171" fontId="20" fillId="0" borderId="40" xfId="37" applyNumberFormat="1" applyFont="1" applyFill="1" applyBorder="1" applyAlignment="1">
      <alignment horizontal="right"/>
    </xf>
    <xf numFmtId="171" fontId="23" fillId="0" borderId="0" xfId="37" applyNumberFormat="1" applyFont="1" applyFill="1" applyBorder="1" applyAlignment="1">
      <alignment horizontal="right"/>
    </xf>
    <xf numFmtId="49" fontId="20" fillId="2" borderId="2" xfId="0" applyNumberFormat="1" applyFont="1" applyFill="1" applyBorder="1" applyAlignment="1">
      <alignment horizontal="center" vertical="center"/>
    </xf>
    <xf numFmtId="49" fontId="20" fillId="2" borderId="8" xfId="0" applyNumberFormat="1" applyFont="1" applyFill="1" applyBorder="1" applyAlignment="1">
      <alignment horizontal="center"/>
    </xf>
    <xf numFmtId="49" fontId="20" fillId="2" borderId="9" xfId="0" applyNumberFormat="1" applyFont="1" applyFill="1" applyBorder="1" applyAlignment="1">
      <alignment horizontal="center"/>
    </xf>
    <xf numFmtId="171" fontId="23" fillId="2" borderId="1" xfId="0" applyNumberFormat="1" applyFont="1" applyFill="1" applyBorder="1" applyAlignment="1">
      <alignment horizontal="right"/>
    </xf>
    <xf numFmtId="170" fontId="23" fillId="0" borderId="0" xfId="0" applyNumberFormat="1" applyFont="1" applyFill="1" applyBorder="1" applyAlignment="1">
      <alignment horizontal="right"/>
    </xf>
    <xf numFmtId="49" fontId="20" fillId="0" borderId="40" xfId="0" applyNumberFormat="1" applyFont="1" applyFill="1" applyBorder="1" applyAlignment="1">
      <alignment horizontal="center" wrapText="1"/>
    </xf>
    <xf numFmtId="49" fontId="20" fillId="0" borderId="40" xfId="0" applyNumberFormat="1" applyFont="1" applyFill="1" applyBorder="1" applyAlignment="1">
      <alignment horizontal="left"/>
    </xf>
    <xf numFmtId="170" fontId="20" fillId="0" borderId="40" xfId="0" applyNumberFormat="1" applyFont="1" applyFill="1" applyBorder="1" applyAlignment="1">
      <alignment horizontal="right"/>
    </xf>
    <xf numFmtId="171" fontId="20" fillId="0" borderId="40" xfId="0" applyNumberFormat="1" applyFont="1" applyFill="1" applyBorder="1" applyAlignment="1">
      <alignment horizontal="right"/>
    </xf>
    <xf numFmtId="0" fontId="23" fillId="0" borderId="0" xfId="0" applyNumberFormat="1" applyFont="1" applyFill="1" applyBorder="1" applyAlignment="1">
      <alignment vertical="center"/>
    </xf>
    <xf numFmtId="171" fontId="20" fillId="0" borderId="0" xfId="0" applyNumberFormat="1" applyFont="1" applyFill="1" applyAlignment="1">
      <alignment vertical="center"/>
    </xf>
    <xf numFmtId="49" fontId="20" fillId="2" borderId="1" xfId="0" applyNumberFormat="1" applyFont="1" applyFill="1" applyBorder="1" applyAlignment="1">
      <alignment horizontal="right" vertical="center" wrapText="1"/>
    </xf>
    <xf numFmtId="166" fontId="20" fillId="0" borderId="1" xfId="34" applyNumberFormat="1" applyFont="1" applyFill="1" applyBorder="1" applyAlignment="1">
      <alignment horizontal="right" vertical="center" wrapText="1"/>
    </xf>
    <xf numFmtId="49" fontId="20" fillId="0" borderId="1" xfId="0" applyNumberFormat="1" applyFont="1" applyFill="1" applyBorder="1" applyAlignment="1">
      <alignment horizontal="right" vertical="center" wrapText="1"/>
    </xf>
    <xf numFmtId="0" fontId="21" fillId="0" borderId="47" xfId="0" applyFont="1" applyBorder="1"/>
    <xf numFmtId="1" fontId="24" fillId="0" borderId="43" xfId="0" applyNumberFormat="1" applyFont="1" applyFill="1" applyBorder="1" applyAlignment="1">
      <alignment horizontal="right"/>
    </xf>
    <xf numFmtId="10" fontId="24" fillId="0" borderId="43" xfId="34" applyNumberFormat="1" applyFont="1" applyFill="1" applyBorder="1" applyAlignment="1">
      <alignment horizontal="right"/>
    </xf>
    <xf numFmtId="0" fontId="23" fillId="2" borderId="0" xfId="0" applyFont="1" applyFill="1" applyAlignment="1">
      <alignment horizontal="right" vertical="center"/>
    </xf>
    <xf numFmtId="166" fontId="23" fillId="0" borderId="0" xfId="34" applyNumberFormat="1" applyFont="1" applyFill="1" applyAlignment="1">
      <alignment horizontal="right" vertical="center"/>
    </xf>
    <xf numFmtId="166" fontId="20" fillId="2" borderId="32" xfId="0" applyNumberFormat="1" applyFont="1" applyFill="1" applyBorder="1" applyAlignment="1">
      <alignment horizontal="right"/>
    </xf>
    <xf numFmtId="166" fontId="26" fillId="0" borderId="41" xfId="0" applyNumberFormat="1" applyFont="1" applyBorder="1"/>
    <xf numFmtId="178" fontId="20" fillId="0" borderId="3" xfId="0" applyNumberFormat="1" applyFont="1" applyFill="1" applyBorder="1" applyAlignment="1">
      <alignment horizontal="center" vertical="center"/>
    </xf>
    <xf numFmtId="1" fontId="20" fillId="2" borderId="1" xfId="0" applyNumberFormat="1" applyFont="1" applyFill="1" applyBorder="1" applyAlignment="1">
      <alignment horizontal="right"/>
    </xf>
    <xf numFmtId="1" fontId="26" fillId="0" borderId="8" xfId="0" applyNumberFormat="1" applyFont="1" applyFill="1" applyBorder="1" applyAlignment="1">
      <alignment horizontal="right"/>
    </xf>
    <xf numFmtId="1" fontId="20" fillId="2" borderId="9" xfId="0" applyNumberFormat="1" applyFont="1" applyFill="1" applyBorder="1" applyAlignment="1">
      <alignment horizontal="right"/>
    </xf>
    <xf numFmtId="183" fontId="23" fillId="0" borderId="0" xfId="0" applyNumberFormat="1" applyFont="1" applyFill="1" applyBorder="1" applyAlignment="1">
      <alignment horizontal="right"/>
    </xf>
    <xf numFmtId="176" fontId="23" fillId="0" borderId="0" xfId="0" applyNumberFormat="1" applyFont="1" applyFill="1" applyBorder="1" applyAlignment="1">
      <alignment horizontal="right"/>
    </xf>
    <xf numFmtId="172" fontId="23" fillId="0" borderId="0" xfId="0" applyNumberFormat="1" applyFont="1" applyFill="1" applyBorder="1" applyAlignment="1">
      <alignment horizontal="right"/>
    </xf>
    <xf numFmtId="176" fontId="23" fillId="2" borderId="1" xfId="0" applyNumberFormat="1" applyFont="1" applyFill="1" applyBorder="1" applyAlignment="1">
      <alignment horizontal="right"/>
    </xf>
    <xf numFmtId="0" fontId="20" fillId="0" borderId="0" xfId="37" applyFont="1" applyFill="1" applyAlignment="1">
      <alignment vertical="center"/>
    </xf>
    <xf numFmtId="170" fontId="20" fillId="0" borderId="0" xfId="0" applyNumberFormat="1" applyFont="1" applyFill="1" applyAlignment="1">
      <alignment vertical="center"/>
    </xf>
    <xf numFmtId="1" fontId="20" fillId="0" borderId="0" xfId="0" applyNumberFormat="1" applyFont="1" applyFill="1" applyAlignment="1">
      <alignment vertical="center"/>
    </xf>
    <xf numFmtId="49" fontId="23" fillId="0" borderId="0" xfId="0" applyNumberFormat="1" applyFont="1" applyFill="1" applyAlignment="1">
      <alignment horizontal="left"/>
    </xf>
    <xf numFmtId="49" fontId="20" fillId="0" borderId="53" xfId="0" applyNumberFormat="1" applyFont="1" applyFill="1" applyBorder="1" applyAlignment="1">
      <alignment horizontal="center" vertical="center" wrapText="1"/>
    </xf>
    <xf numFmtId="49" fontId="24" fillId="0" borderId="0" xfId="0" applyNumberFormat="1" applyFont="1" applyFill="1" applyAlignment="1">
      <alignment horizontal="left" wrapText="1"/>
    </xf>
    <xf numFmtId="49" fontId="23" fillId="2" borderId="0" xfId="0" applyNumberFormat="1" applyFont="1" applyFill="1" applyAlignment="1">
      <alignment horizontal="left" wrapText="1"/>
    </xf>
    <xf numFmtId="0" fontId="20" fillId="0" borderId="43" xfId="37" applyFont="1" applyFill="1" applyBorder="1" applyAlignment="1">
      <alignment horizontal="center" vertical="center" wrapText="1"/>
    </xf>
    <xf numFmtId="49" fontId="23" fillId="0" borderId="43" xfId="37" applyNumberFormat="1" applyFont="1" applyFill="1" applyBorder="1" applyAlignment="1">
      <alignment horizontal="center" vertical="center" wrapText="1"/>
    </xf>
    <xf numFmtId="15" fontId="21" fillId="0" borderId="43" xfId="0" applyNumberFormat="1" applyFont="1" applyBorder="1" applyAlignment="1">
      <alignment horizontal="center" vertical="top"/>
    </xf>
    <xf numFmtId="0" fontId="21" fillId="0" borderId="43" xfId="10" applyFont="1" applyBorder="1" applyAlignment="1">
      <alignment horizontal="left" vertical="top" wrapText="1"/>
    </xf>
    <xf numFmtId="0" fontId="21" fillId="0" borderId="43" xfId="0" applyNumberFormat="1" applyFont="1" applyBorder="1" applyAlignment="1">
      <alignment horizontal="right" vertical="top"/>
    </xf>
    <xf numFmtId="166" fontId="21" fillId="0" borderId="43" xfId="0" applyNumberFormat="1" applyFont="1" applyBorder="1" applyAlignment="1">
      <alignment horizontal="right" vertical="top"/>
    </xf>
    <xf numFmtId="0" fontId="21" fillId="0" borderId="43" xfId="0" applyFont="1" applyFill="1" applyBorder="1" applyAlignment="1">
      <alignment horizontal="left" vertical="top" wrapText="1"/>
    </xf>
    <xf numFmtId="49" fontId="20" fillId="2" borderId="32" xfId="37" applyNumberFormat="1" applyFont="1" applyFill="1" applyBorder="1" applyAlignment="1">
      <alignment horizontal="left"/>
    </xf>
    <xf numFmtId="165" fontId="23" fillId="0" borderId="43" xfId="37" applyNumberFormat="1" applyFont="1" applyFill="1" applyBorder="1" applyAlignment="1">
      <alignment horizontal="right"/>
    </xf>
    <xf numFmtId="168" fontId="23" fillId="0" borderId="43" xfId="37" applyNumberFormat="1" applyFont="1" applyFill="1" applyBorder="1" applyAlignment="1">
      <alignment horizontal="right"/>
    </xf>
    <xf numFmtId="178" fontId="23" fillId="0" borderId="43" xfId="0" applyNumberFormat="1" applyFont="1" applyFill="1" applyBorder="1" applyAlignment="1">
      <alignment horizontal="left" vertical="center"/>
    </xf>
    <xf numFmtId="165" fontId="23" fillId="0" borderId="43" xfId="0" applyNumberFormat="1" applyFont="1" applyFill="1" applyBorder="1" applyAlignment="1">
      <alignment horizontal="right"/>
    </xf>
    <xf numFmtId="0" fontId="23" fillId="0" borderId="43" xfId="0" applyFont="1" applyFill="1" applyBorder="1" applyAlignment="1">
      <alignment horizontal="right"/>
    </xf>
    <xf numFmtId="1" fontId="23" fillId="0" borderId="43" xfId="0" applyNumberFormat="1" applyFont="1" applyFill="1" applyBorder="1" applyAlignment="1">
      <alignment horizontal="right"/>
    </xf>
    <xf numFmtId="178" fontId="24" fillId="0" borderId="43" xfId="0" applyNumberFormat="1" applyFont="1" applyFill="1" applyBorder="1" applyAlignment="1">
      <alignment horizontal="left" vertical="center"/>
    </xf>
    <xf numFmtId="165" fontId="24" fillId="0" borderId="43" xfId="0" applyNumberFormat="1" applyFont="1" applyFill="1" applyBorder="1" applyAlignment="1">
      <alignment horizontal="right"/>
    </xf>
    <xf numFmtId="165" fontId="23" fillId="0" borderId="43" xfId="0" applyNumberFormat="1" applyFont="1" applyFill="1" applyBorder="1" applyAlignment="1">
      <alignment horizontal="right" vertical="center"/>
    </xf>
    <xf numFmtId="49" fontId="26" fillId="0" borderId="32" xfId="0" applyNumberFormat="1" applyFont="1" applyFill="1" applyBorder="1" applyAlignment="1">
      <alignment horizontal="left" vertical="center"/>
    </xf>
    <xf numFmtId="165" fontId="26" fillId="0" borderId="53" xfId="0" applyNumberFormat="1" applyFont="1" applyFill="1" applyBorder="1" applyAlignment="1">
      <alignment horizontal="right"/>
    </xf>
    <xf numFmtId="49" fontId="20" fillId="0" borderId="43" xfId="0" applyNumberFormat="1" applyFont="1" applyFill="1" applyBorder="1" applyAlignment="1">
      <alignment horizontal="left" vertical="center"/>
    </xf>
    <xf numFmtId="3" fontId="20" fillId="0" borderId="43" xfId="0" applyNumberFormat="1" applyFont="1" applyFill="1" applyBorder="1" applyAlignment="1">
      <alignment horizontal="right" vertical="center"/>
    </xf>
    <xf numFmtId="165" fontId="20" fillId="0" borderId="43" xfId="0" applyNumberFormat="1" applyFont="1" applyFill="1" applyBorder="1" applyAlignment="1">
      <alignment horizontal="right"/>
    </xf>
    <xf numFmtId="3" fontId="23" fillId="0" borderId="43" xfId="0" applyNumberFormat="1" applyFont="1" applyFill="1" applyBorder="1" applyAlignment="1">
      <alignment horizontal="right" vertical="center"/>
    </xf>
    <xf numFmtId="49" fontId="20" fillId="0" borderId="32" xfId="0" applyNumberFormat="1" applyFont="1" applyFill="1" applyBorder="1" applyAlignment="1">
      <alignment horizontal="left"/>
    </xf>
    <xf numFmtId="3" fontId="20" fillId="0" borderId="32" xfId="0" applyNumberFormat="1" applyFont="1" applyFill="1" applyBorder="1" applyAlignment="1">
      <alignment horizontal="right"/>
    </xf>
    <xf numFmtId="49" fontId="23" fillId="0" borderId="43" xfId="0" applyNumberFormat="1" applyFont="1" applyFill="1" applyBorder="1" applyAlignment="1">
      <alignment horizontal="left"/>
    </xf>
    <xf numFmtId="3" fontId="23" fillId="0" borderId="43" xfId="0" applyNumberFormat="1" applyFont="1" applyFill="1" applyBorder="1" applyAlignment="1">
      <alignment horizontal="right"/>
    </xf>
    <xf numFmtId="49" fontId="20" fillId="0" borderId="32" xfId="37" applyNumberFormat="1" applyFont="1" applyFill="1" applyBorder="1" applyAlignment="1">
      <alignment horizontal="left" vertical="center"/>
    </xf>
    <xf numFmtId="168" fontId="20" fillId="0" borderId="32" xfId="37" applyNumberFormat="1" applyFont="1" applyFill="1" applyBorder="1" applyAlignment="1">
      <alignment horizontal="right"/>
    </xf>
    <xf numFmtId="3" fontId="23" fillId="0" borderId="43" xfId="37" applyNumberFormat="1" applyFont="1" applyFill="1" applyBorder="1" applyAlignment="1">
      <alignment horizontal="right"/>
    </xf>
    <xf numFmtId="170" fontId="23" fillId="0" borderId="43" xfId="0" applyNumberFormat="1" applyFont="1" applyFill="1" applyBorder="1" applyAlignment="1">
      <alignment horizontal="right"/>
    </xf>
    <xf numFmtId="49" fontId="20" fillId="2" borderId="27" xfId="0" applyNumberFormat="1" applyFont="1" applyFill="1" applyBorder="1" applyAlignment="1">
      <alignment horizontal="center" vertical="center"/>
    </xf>
    <xf numFmtId="49" fontId="20" fillId="2" borderId="32" xfId="0" applyNumberFormat="1" applyFont="1" applyFill="1" applyBorder="1" applyAlignment="1">
      <alignment horizontal="center" vertical="center" wrapText="1"/>
    </xf>
    <xf numFmtId="49" fontId="20" fillId="2" borderId="32" xfId="0" applyNumberFormat="1" applyFont="1" applyFill="1" applyBorder="1" applyAlignment="1">
      <alignment horizontal="center" wrapText="1"/>
    </xf>
    <xf numFmtId="49" fontId="20" fillId="2" borderId="43" xfId="0" applyNumberFormat="1" applyFont="1" applyFill="1" applyBorder="1" applyAlignment="1">
      <alignment horizontal="left"/>
    </xf>
    <xf numFmtId="165" fontId="20" fillId="2" borderId="43" xfId="0" applyNumberFormat="1" applyFont="1" applyFill="1" applyBorder="1" applyAlignment="1">
      <alignment horizontal="right"/>
    </xf>
    <xf numFmtId="171" fontId="20" fillId="2" borderId="43" xfId="0" applyNumberFormat="1" applyFont="1" applyFill="1" applyBorder="1" applyAlignment="1">
      <alignment horizontal="right"/>
    </xf>
    <xf numFmtId="3" fontId="20" fillId="2" borderId="43" xfId="0" applyNumberFormat="1" applyFont="1" applyFill="1" applyBorder="1" applyAlignment="1">
      <alignment horizontal="right"/>
    </xf>
    <xf numFmtId="49" fontId="20" fillId="0" borderId="43" xfId="0" applyNumberFormat="1" applyFont="1" applyFill="1" applyBorder="1" applyAlignment="1">
      <alignment horizontal="left"/>
    </xf>
    <xf numFmtId="171" fontId="23" fillId="0" borderId="43" xfId="0" applyNumberFormat="1" applyFont="1" applyFill="1" applyBorder="1" applyAlignment="1">
      <alignment horizontal="right"/>
    </xf>
    <xf numFmtId="49" fontId="23" fillId="2" borderId="43" xfId="0" applyNumberFormat="1" applyFont="1" applyFill="1" applyBorder="1" applyAlignment="1">
      <alignment horizontal="left"/>
    </xf>
    <xf numFmtId="165" fontId="23" fillId="2" borderId="43" xfId="0" applyNumberFormat="1" applyFont="1" applyFill="1" applyBorder="1" applyAlignment="1">
      <alignment horizontal="right"/>
    </xf>
    <xf numFmtId="171" fontId="23" fillId="2" borderId="43" xfId="0" applyNumberFormat="1" applyFont="1" applyFill="1" applyBorder="1" applyAlignment="1">
      <alignment horizontal="right"/>
    </xf>
    <xf numFmtId="49" fontId="23" fillId="0" borderId="0" xfId="37" applyNumberFormat="1" applyFont="1" applyFill="1" applyBorder="1" applyAlignment="1">
      <alignment horizontal="left"/>
    </xf>
    <xf numFmtId="49" fontId="20" fillId="0" borderId="32" xfId="0" applyNumberFormat="1" applyFont="1" applyFill="1" applyBorder="1" applyAlignment="1">
      <alignment horizontal="center" vertical="center" wrapText="1"/>
    </xf>
    <xf numFmtId="0" fontId="20" fillId="0" borderId="43" xfId="0" applyFont="1" applyFill="1" applyBorder="1" applyAlignment="1">
      <alignment horizontal="right"/>
    </xf>
    <xf numFmtId="171" fontId="20" fillId="0" borderId="43" xfId="0" applyNumberFormat="1" applyFont="1" applyFill="1" applyBorder="1" applyAlignment="1">
      <alignment horizontal="right"/>
    </xf>
    <xf numFmtId="172" fontId="20" fillId="0" borderId="43" xfId="0" applyNumberFormat="1" applyFont="1" applyFill="1" applyBorder="1" applyAlignment="1">
      <alignment horizontal="right"/>
    </xf>
    <xf numFmtId="172" fontId="23" fillId="0" borderId="43" xfId="0" applyNumberFormat="1" applyFont="1" applyFill="1" applyBorder="1" applyAlignment="1">
      <alignment horizontal="right"/>
    </xf>
    <xf numFmtId="0" fontId="20" fillId="2" borderId="43" xfId="0" applyFont="1" applyFill="1" applyBorder="1" applyAlignment="1">
      <alignment horizontal="right"/>
    </xf>
    <xf numFmtId="172" fontId="20" fillId="2" borderId="43" xfId="0" applyNumberFormat="1" applyFont="1" applyFill="1" applyBorder="1" applyAlignment="1">
      <alignment horizontal="right"/>
    </xf>
    <xf numFmtId="172" fontId="23" fillId="2" borderId="43" xfId="0" applyNumberFormat="1" applyFont="1" applyFill="1" applyBorder="1" applyAlignment="1">
      <alignment horizontal="right"/>
    </xf>
    <xf numFmtId="173" fontId="24" fillId="0" borderId="0" xfId="0" applyNumberFormat="1" applyFont="1" applyFill="1" applyBorder="1" applyAlignment="1">
      <alignment horizontal="right"/>
    </xf>
    <xf numFmtId="166" fontId="23" fillId="0" borderId="0" xfId="0" applyNumberFormat="1" applyFont="1" applyFill="1" applyBorder="1" applyAlignment="1">
      <alignment horizontal="right"/>
    </xf>
    <xf numFmtId="166" fontId="21" fillId="0" borderId="43" xfId="0" applyNumberFormat="1" applyFont="1" applyBorder="1"/>
    <xf numFmtId="166" fontId="24" fillId="0" borderId="43" xfId="1" applyNumberFormat="1" applyFont="1" applyBorder="1"/>
    <xf numFmtId="49" fontId="24" fillId="0" borderId="43" xfId="0" applyNumberFormat="1" applyFont="1" applyFill="1" applyBorder="1" applyAlignment="1">
      <alignment horizontal="left"/>
    </xf>
    <xf numFmtId="49" fontId="20" fillId="2" borderId="52" xfId="0" applyNumberFormat="1" applyFont="1" applyFill="1" applyBorder="1" applyAlignment="1">
      <alignment horizontal="left"/>
    </xf>
    <xf numFmtId="166" fontId="20" fillId="0" borderId="46" xfId="0" applyNumberFormat="1" applyFont="1" applyFill="1" applyBorder="1" applyAlignment="1">
      <alignment horizontal="right"/>
    </xf>
    <xf numFmtId="166" fontId="23" fillId="0" borderId="43" xfId="0" applyNumberFormat="1" applyFont="1" applyFill="1" applyBorder="1" applyAlignment="1">
      <alignment horizontal="right"/>
    </xf>
    <xf numFmtId="2" fontId="21" fillId="0" borderId="43" xfId="0" applyNumberFormat="1" applyFont="1" applyBorder="1"/>
    <xf numFmtId="164" fontId="24" fillId="0" borderId="43" xfId="0" applyNumberFormat="1" applyFont="1" applyFill="1" applyBorder="1" applyAlignment="1">
      <alignment horizontal="right"/>
    </xf>
    <xf numFmtId="2" fontId="24" fillId="0" borderId="43" xfId="0" applyNumberFormat="1" applyFont="1" applyFill="1" applyBorder="1" applyAlignment="1">
      <alignment horizontal="right"/>
    </xf>
    <xf numFmtId="49" fontId="20" fillId="2" borderId="42" xfId="0" applyNumberFormat="1" applyFont="1" applyFill="1" applyBorder="1" applyAlignment="1">
      <alignment horizontal="center" vertical="center" wrapText="1"/>
    </xf>
    <xf numFmtId="174" fontId="20" fillId="2" borderId="43" xfId="0" applyNumberFormat="1" applyFont="1" applyFill="1" applyBorder="1" applyAlignment="1">
      <alignment horizontal="right"/>
    </xf>
    <xf numFmtId="167" fontId="20" fillId="2" borderId="43" xfId="0" applyNumberFormat="1" applyFont="1" applyFill="1" applyBorder="1" applyAlignment="1">
      <alignment horizontal="right"/>
    </xf>
    <xf numFmtId="174" fontId="23" fillId="0" borderId="43" xfId="0" applyNumberFormat="1" applyFont="1" applyFill="1" applyBorder="1" applyAlignment="1">
      <alignment horizontal="right"/>
    </xf>
    <xf numFmtId="174" fontId="23" fillId="2" borderId="43" xfId="0" applyNumberFormat="1" applyFont="1" applyFill="1" applyBorder="1" applyAlignment="1">
      <alignment horizontal="right"/>
    </xf>
    <xf numFmtId="167" fontId="23" fillId="2" borderId="43" xfId="0" applyNumberFormat="1" applyFont="1" applyFill="1" applyBorder="1" applyAlignment="1">
      <alignment horizontal="right"/>
    </xf>
    <xf numFmtId="167" fontId="23" fillId="0" borderId="43" xfId="0" applyNumberFormat="1" applyFont="1" applyFill="1" applyBorder="1" applyAlignment="1">
      <alignment horizontal="right"/>
    </xf>
    <xf numFmtId="49" fontId="20" fillId="2" borderId="42" xfId="0" applyNumberFormat="1" applyFont="1" applyFill="1" applyBorder="1" applyAlignment="1">
      <alignment horizontal="left"/>
    </xf>
    <xf numFmtId="167" fontId="20" fillId="0" borderId="42" xfId="0" applyNumberFormat="1" applyFont="1" applyFill="1" applyBorder="1" applyAlignment="1">
      <alignment horizontal="right"/>
    </xf>
    <xf numFmtId="167" fontId="20" fillId="2" borderId="42" xfId="0" applyNumberFormat="1" applyFont="1" applyFill="1" applyBorder="1" applyAlignment="1">
      <alignment horizontal="right"/>
    </xf>
    <xf numFmtId="49" fontId="23" fillId="0" borderId="38" xfId="0" applyNumberFormat="1" applyFont="1" applyFill="1" applyBorder="1" applyAlignment="1">
      <alignment horizontal="left"/>
    </xf>
    <xf numFmtId="173" fontId="23" fillId="0" borderId="43" xfId="0" applyNumberFormat="1" applyFont="1" applyFill="1" applyBorder="1" applyAlignment="1">
      <alignment horizontal="right"/>
    </xf>
    <xf numFmtId="49" fontId="20" fillId="0" borderId="38" xfId="0" applyNumberFormat="1" applyFont="1" applyFill="1" applyBorder="1" applyAlignment="1">
      <alignment horizontal="left"/>
    </xf>
    <xf numFmtId="173" fontId="20" fillId="0" borderId="43" xfId="0" applyNumberFormat="1" applyFont="1" applyFill="1" applyBorder="1" applyAlignment="1">
      <alignment horizontal="right"/>
    </xf>
    <xf numFmtId="166" fontId="20" fillId="0" borderId="43" xfId="0" applyNumberFormat="1" applyFont="1" applyFill="1" applyBorder="1" applyAlignment="1">
      <alignment horizontal="right"/>
    </xf>
    <xf numFmtId="49" fontId="20" fillId="0" borderId="58" xfId="0" applyNumberFormat="1" applyFont="1" applyFill="1" applyBorder="1" applyAlignment="1">
      <alignment horizontal="left"/>
    </xf>
    <xf numFmtId="49" fontId="23" fillId="0" borderId="58" xfId="0" applyNumberFormat="1" applyFont="1" applyFill="1" applyBorder="1" applyAlignment="1">
      <alignment horizontal="left"/>
    </xf>
    <xf numFmtId="49" fontId="23" fillId="0" borderId="43" xfId="37" applyNumberFormat="1" applyFont="1" applyFill="1" applyBorder="1" applyAlignment="1">
      <alignment horizontal="left"/>
    </xf>
    <xf numFmtId="171" fontId="23" fillId="0" borderId="43" xfId="37" applyNumberFormat="1" applyFont="1" applyFill="1" applyBorder="1" applyAlignment="1">
      <alignment horizontal="right"/>
    </xf>
    <xf numFmtId="49" fontId="20" fillId="0" borderId="62" xfId="37" applyNumberFormat="1" applyFont="1" applyFill="1" applyBorder="1" applyAlignment="1">
      <alignment horizontal="left"/>
    </xf>
    <xf numFmtId="165" fontId="20" fillId="0" borderId="62" xfId="37" applyNumberFormat="1" applyFont="1" applyFill="1" applyBorder="1" applyAlignment="1">
      <alignment horizontal="right"/>
    </xf>
    <xf numFmtId="49" fontId="20" fillId="0" borderId="63" xfId="0" applyNumberFormat="1" applyFont="1" applyFill="1" applyBorder="1" applyAlignment="1">
      <alignment horizontal="center" vertical="center" wrapText="1"/>
    </xf>
    <xf numFmtId="49" fontId="20" fillId="2" borderId="63" xfId="0" applyNumberFormat="1" applyFont="1" applyFill="1" applyBorder="1" applyAlignment="1">
      <alignment horizontal="left"/>
    </xf>
    <xf numFmtId="165" fontId="20" fillId="2" borderId="63" xfId="0" applyNumberFormat="1" applyFont="1" applyFill="1" applyBorder="1" applyAlignment="1">
      <alignment horizontal="right"/>
    </xf>
    <xf numFmtId="175" fontId="20" fillId="2" borderId="63" xfId="0" applyNumberFormat="1" applyFont="1" applyFill="1" applyBorder="1" applyAlignment="1">
      <alignment horizontal="right"/>
    </xf>
    <xf numFmtId="165" fontId="20" fillId="0" borderId="63" xfId="0" applyNumberFormat="1" applyFont="1" applyFill="1" applyBorder="1" applyAlignment="1">
      <alignment horizontal="right"/>
    </xf>
    <xf numFmtId="175" fontId="20" fillId="0" borderId="63" xfId="0" applyNumberFormat="1" applyFont="1" applyFill="1" applyBorder="1" applyAlignment="1">
      <alignment horizontal="right"/>
    </xf>
    <xf numFmtId="0" fontId="20" fillId="2" borderId="63" xfId="0" applyFont="1" applyFill="1" applyBorder="1" applyAlignment="1">
      <alignment horizontal="right"/>
    </xf>
    <xf numFmtId="167" fontId="20" fillId="2" borderId="63" xfId="0" applyNumberFormat="1" applyFont="1" applyFill="1" applyBorder="1" applyAlignment="1">
      <alignment horizontal="right"/>
    </xf>
    <xf numFmtId="49" fontId="23" fillId="2" borderId="63" xfId="0" applyNumberFormat="1" applyFont="1" applyFill="1" applyBorder="1" applyAlignment="1">
      <alignment horizontal="left"/>
    </xf>
    <xf numFmtId="165" fontId="23" fillId="2" borderId="63" xfId="0" applyNumberFormat="1" applyFont="1" applyFill="1" applyBorder="1" applyAlignment="1">
      <alignment horizontal="right"/>
    </xf>
    <xf numFmtId="175" fontId="23" fillId="2" borderId="63" xfId="0" applyNumberFormat="1" applyFont="1" applyFill="1" applyBorder="1" applyAlignment="1">
      <alignment horizontal="right"/>
    </xf>
    <xf numFmtId="165" fontId="23" fillId="0" borderId="63" xfId="0" applyNumberFormat="1" applyFont="1" applyFill="1" applyBorder="1" applyAlignment="1">
      <alignment horizontal="right"/>
    </xf>
    <xf numFmtId="175" fontId="23" fillId="0" borderId="63" xfId="0" applyNumberFormat="1" applyFont="1" applyFill="1" applyBorder="1" applyAlignment="1">
      <alignment horizontal="right"/>
    </xf>
    <xf numFmtId="0" fontId="23" fillId="2" borderId="63" xfId="0" applyFont="1" applyFill="1" applyBorder="1" applyAlignment="1">
      <alignment horizontal="right"/>
    </xf>
    <xf numFmtId="167" fontId="23" fillId="2" borderId="63" xfId="0" applyNumberFormat="1" applyFont="1" applyFill="1" applyBorder="1" applyAlignment="1">
      <alignment horizontal="right"/>
    </xf>
    <xf numFmtId="175" fontId="23" fillId="2" borderId="0" xfId="0" applyNumberFormat="1" applyFont="1" applyFill="1" applyAlignment="1">
      <alignment vertical="center"/>
    </xf>
    <xf numFmtId="172" fontId="20" fillId="0" borderId="40" xfId="37" applyNumberFormat="1" applyFont="1" applyFill="1" applyBorder="1" applyAlignment="1">
      <alignment horizontal="right"/>
    </xf>
    <xf numFmtId="0" fontId="24" fillId="0" borderId="0" xfId="37" applyNumberFormat="1" applyFont="1" applyFill="1" applyBorder="1" applyAlignment="1"/>
    <xf numFmtId="0" fontId="24" fillId="0" borderId="0" xfId="37" applyFont="1" applyFill="1" applyAlignment="1">
      <alignment vertical="center"/>
    </xf>
    <xf numFmtId="0" fontId="26" fillId="0" borderId="0" xfId="37" applyFont="1" applyFill="1" applyAlignment="1">
      <alignment vertical="center"/>
    </xf>
    <xf numFmtId="49" fontId="26" fillId="0" borderId="62" xfId="37" applyNumberFormat="1" applyFont="1" applyFill="1" applyBorder="1" applyAlignment="1">
      <alignment horizontal="left"/>
    </xf>
    <xf numFmtId="165" fontId="26" fillId="0" borderId="62" xfId="37" applyNumberFormat="1" applyFont="1" applyFill="1" applyBorder="1" applyAlignment="1">
      <alignment horizontal="right"/>
    </xf>
    <xf numFmtId="49" fontId="24" fillId="0" borderId="0" xfId="37" applyNumberFormat="1" applyFont="1" applyFill="1" applyBorder="1" applyAlignment="1">
      <alignment horizontal="left"/>
    </xf>
    <xf numFmtId="165" fontId="24" fillId="0" borderId="0" xfId="37" applyNumberFormat="1" applyFont="1" applyFill="1" applyBorder="1" applyAlignment="1">
      <alignment horizontal="right"/>
    </xf>
    <xf numFmtId="0" fontId="21" fillId="0" borderId="0" xfId="49" applyNumberFormat="1" applyFont="1" applyFill="1" applyBorder="1" applyAlignment="1"/>
    <xf numFmtId="49" fontId="20" fillId="0" borderId="64" xfId="49" applyNumberFormat="1" applyFont="1" applyFill="1" applyBorder="1" applyAlignment="1">
      <alignment horizontal="left"/>
    </xf>
    <xf numFmtId="3" fontId="20" fillId="0" borderId="64" xfId="49" applyNumberFormat="1" applyFont="1" applyFill="1" applyBorder="1" applyAlignment="1">
      <alignment horizontal="right"/>
    </xf>
    <xf numFmtId="3" fontId="23" fillId="0" borderId="64" xfId="49" applyNumberFormat="1" applyFont="1" applyFill="1" applyBorder="1" applyAlignment="1">
      <alignment horizontal="right"/>
    </xf>
    <xf numFmtId="3" fontId="23" fillId="0" borderId="64" xfId="1" applyNumberFormat="1" applyFont="1" applyFill="1" applyBorder="1" applyAlignment="1">
      <alignment horizontal="right"/>
    </xf>
    <xf numFmtId="3" fontId="21" fillId="0" borderId="0" xfId="49" applyNumberFormat="1" applyFont="1" applyFill="1" applyBorder="1" applyAlignment="1"/>
    <xf numFmtId="1" fontId="21" fillId="0" borderId="0" xfId="1" applyNumberFormat="1" applyFont="1" applyFill="1" applyBorder="1" applyAlignment="1"/>
    <xf numFmtId="0" fontId="21" fillId="0" borderId="0" xfId="48" applyNumberFormat="1" applyFont="1" applyFill="1" applyBorder="1" applyAlignment="1"/>
    <xf numFmtId="173" fontId="20" fillId="0" borderId="64" xfId="48" applyNumberFormat="1" applyFont="1" applyFill="1" applyBorder="1" applyAlignment="1">
      <alignment horizontal="right"/>
    </xf>
    <xf numFmtId="173" fontId="23" fillId="0" borderId="64" xfId="48" applyNumberFormat="1" applyFont="1" applyFill="1" applyBorder="1" applyAlignment="1">
      <alignment horizontal="right"/>
    </xf>
    <xf numFmtId="178" fontId="23" fillId="0" borderId="64" xfId="49" applyNumberFormat="1" applyFont="1" applyFill="1" applyBorder="1" applyAlignment="1">
      <alignment horizontal="left"/>
    </xf>
    <xf numFmtId="178" fontId="21" fillId="0" borderId="63" xfId="50" applyNumberFormat="1" applyFont="1" applyFill="1" applyBorder="1" applyAlignment="1">
      <alignment horizontal="left"/>
    </xf>
    <xf numFmtId="189" fontId="21" fillId="0" borderId="0" xfId="1" applyNumberFormat="1" applyFont="1" applyFill="1" applyBorder="1" applyAlignment="1"/>
    <xf numFmtId="165" fontId="21" fillId="0" borderId="0" xfId="49" applyNumberFormat="1" applyFont="1" applyFill="1" applyBorder="1" applyAlignment="1"/>
    <xf numFmtId="0" fontId="26" fillId="0" borderId="0" xfId="50" applyFont="1" applyFill="1"/>
    <xf numFmtId="0" fontId="24" fillId="0" borderId="0" xfId="50" applyFont="1" applyFill="1"/>
    <xf numFmtId="166" fontId="23" fillId="0" borderId="0" xfId="1" applyNumberFormat="1" applyFont="1" applyFill="1" applyAlignment="1">
      <alignment vertical="center"/>
    </xf>
    <xf numFmtId="0" fontId="22" fillId="0" borderId="0" xfId="49" applyFont="1" applyFill="1"/>
    <xf numFmtId="3" fontId="22" fillId="0" borderId="0" xfId="49" applyNumberFormat="1" applyFont="1" applyFill="1"/>
    <xf numFmtId="0" fontId="21" fillId="0" borderId="0" xfId="49" applyFont="1" applyFill="1"/>
    <xf numFmtId="0" fontId="21" fillId="0" borderId="0" xfId="10" applyFont="1" applyFill="1" applyBorder="1" applyAlignment="1">
      <alignment horizontal="left" vertical="center"/>
    </xf>
    <xf numFmtId="0" fontId="21" fillId="0" borderId="0" xfId="10" applyFont="1" applyFill="1" applyBorder="1" applyAlignment="1">
      <alignment vertical="center"/>
    </xf>
    <xf numFmtId="3" fontId="21" fillId="0" borderId="0" xfId="49" applyNumberFormat="1" applyFont="1" applyFill="1" applyBorder="1" applyAlignment="1">
      <alignment horizontal="right"/>
    </xf>
    <xf numFmtId="3" fontId="21" fillId="0" borderId="0" xfId="49" applyNumberFormat="1" applyFont="1" applyFill="1"/>
    <xf numFmtId="181" fontId="25" fillId="0" borderId="0" xfId="1" applyNumberFormat="1" applyFont="1" applyFill="1" applyBorder="1" applyAlignment="1">
      <alignment horizontal="right" wrapText="1"/>
    </xf>
    <xf numFmtId="181" fontId="27" fillId="0" borderId="0" xfId="1" applyNumberFormat="1" applyFont="1" applyFill="1" applyBorder="1" applyAlignment="1">
      <alignment horizontal="right" vertical="center" wrapText="1"/>
    </xf>
    <xf numFmtId="49" fontId="20" fillId="0" borderId="63" xfId="0" applyNumberFormat="1" applyFont="1" applyFill="1" applyBorder="1" applyAlignment="1">
      <alignment horizontal="center"/>
    </xf>
    <xf numFmtId="49" fontId="21" fillId="0" borderId="63" xfId="0" applyNumberFormat="1" applyFont="1" applyFill="1" applyBorder="1" applyAlignment="1">
      <alignment horizontal="left"/>
    </xf>
    <xf numFmtId="49" fontId="24" fillId="0" borderId="63" xfId="0" applyNumberFormat="1" applyFont="1" applyFill="1" applyBorder="1" applyAlignment="1">
      <alignment horizontal="left"/>
    </xf>
    <xf numFmtId="49" fontId="30" fillId="0" borderId="63" xfId="0" applyNumberFormat="1" applyFont="1" applyFill="1" applyBorder="1" applyAlignment="1">
      <alignment horizontal="left"/>
    </xf>
    <xf numFmtId="165" fontId="31" fillId="0" borderId="63" xfId="0" applyNumberFormat="1" applyFont="1" applyFill="1" applyBorder="1" applyAlignment="1">
      <alignment horizontal="right"/>
    </xf>
    <xf numFmtId="165" fontId="30" fillId="0" borderId="63" xfId="0" applyNumberFormat="1" applyFont="1" applyFill="1" applyBorder="1" applyAlignment="1">
      <alignment horizontal="right"/>
    </xf>
    <xf numFmtId="165" fontId="28" fillId="0" borderId="63" xfId="0" applyNumberFormat="1" applyFont="1" applyFill="1" applyBorder="1" applyAlignment="1">
      <alignment horizontal="right"/>
    </xf>
    <xf numFmtId="165" fontId="24" fillId="0" borderId="63" xfId="0" applyNumberFormat="1" applyFont="1" applyFill="1" applyBorder="1" applyAlignment="1">
      <alignment horizontal="right"/>
    </xf>
    <xf numFmtId="0" fontId="23" fillId="0" borderId="0" xfId="0" applyFont="1" applyFill="1" applyBorder="1" applyAlignment="1">
      <alignment vertical="center"/>
    </xf>
    <xf numFmtId="49" fontId="23" fillId="0" borderId="63" xfId="0" applyNumberFormat="1" applyFont="1" applyFill="1" applyBorder="1" applyAlignment="1">
      <alignment horizontal="left"/>
    </xf>
    <xf numFmtId="165" fontId="29" fillId="0" borderId="0" xfId="0" applyNumberFormat="1" applyFont="1" applyFill="1" applyBorder="1" applyAlignment="1">
      <alignment horizontal="right"/>
    </xf>
    <xf numFmtId="165" fontId="21" fillId="0" borderId="63" xfId="0" applyNumberFormat="1" applyFont="1" applyFill="1" applyBorder="1" applyAlignment="1">
      <alignment horizontal="right"/>
    </xf>
    <xf numFmtId="49" fontId="20" fillId="0" borderId="0" xfId="0" applyNumberFormat="1" applyFont="1" applyFill="1" applyAlignment="1">
      <alignment horizontal="left"/>
    </xf>
    <xf numFmtId="49" fontId="23" fillId="0" borderId="0" xfId="0" applyNumberFormat="1" applyFont="1" applyFill="1" applyAlignment="1">
      <alignment horizontal="left"/>
    </xf>
    <xf numFmtId="49" fontId="23" fillId="0" borderId="0" xfId="0" applyNumberFormat="1" applyFont="1" applyFill="1" applyAlignment="1">
      <alignment horizontal="left" wrapText="1"/>
    </xf>
    <xf numFmtId="49" fontId="20" fillId="0" borderId="0" xfId="0" applyNumberFormat="1" applyFont="1" applyFill="1" applyAlignment="1">
      <alignment horizontal="left" vertical="top"/>
    </xf>
    <xf numFmtId="49" fontId="23" fillId="2" borderId="0" xfId="0" applyNumberFormat="1" applyFont="1" applyFill="1" applyAlignment="1">
      <alignment horizontal="left"/>
    </xf>
    <xf numFmtId="49" fontId="20" fillId="0" borderId="0" xfId="0" applyNumberFormat="1" applyFont="1" applyFill="1" applyAlignment="1">
      <alignment horizontal="left" vertical="top" wrapText="1"/>
    </xf>
    <xf numFmtId="49" fontId="20" fillId="0" borderId="0" xfId="0" applyNumberFormat="1" applyFont="1" applyFill="1" applyAlignment="1">
      <alignment horizontal="left"/>
    </xf>
    <xf numFmtId="49" fontId="23" fillId="0" borderId="0" xfId="0" applyNumberFormat="1" applyFont="1" applyFill="1" applyAlignment="1">
      <alignment horizontal="left"/>
    </xf>
    <xf numFmtId="49" fontId="23" fillId="0" borderId="0" xfId="0" applyNumberFormat="1" applyFont="1" applyFill="1" applyAlignment="1">
      <alignment horizontal="left" wrapText="1"/>
    </xf>
    <xf numFmtId="0" fontId="23" fillId="0" borderId="0" xfId="0" applyFont="1" applyFill="1" applyAlignment="1">
      <alignment horizontal="left" wrapText="1"/>
    </xf>
    <xf numFmtId="49" fontId="20" fillId="0" borderId="0" xfId="0" applyNumberFormat="1" applyFont="1" applyFill="1" applyAlignment="1">
      <alignment horizontal="left" vertical="top" wrapText="1"/>
    </xf>
    <xf numFmtId="49" fontId="20" fillId="0" borderId="0" xfId="0" applyNumberFormat="1" applyFont="1" applyFill="1" applyAlignment="1">
      <alignment horizontal="left" vertical="center"/>
    </xf>
    <xf numFmtId="49" fontId="20" fillId="0" borderId="64" xfId="0" applyNumberFormat="1" applyFont="1" applyFill="1" applyBorder="1" applyAlignment="1">
      <alignment horizontal="center" vertical="center" wrapText="1"/>
    </xf>
    <xf numFmtId="49" fontId="20" fillId="0" borderId="64" xfId="0" applyNumberFormat="1" applyFont="1" applyFill="1" applyBorder="1" applyAlignment="1">
      <alignment horizontal="left"/>
    </xf>
    <xf numFmtId="3" fontId="20" fillId="0" borderId="64" xfId="0" applyNumberFormat="1" applyFont="1" applyFill="1" applyBorder="1" applyAlignment="1">
      <alignment horizontal="right"/>
    </xf>
    <xf numFmtId="171" fontId="20" fillId="0" borderId="64" xfId="0" applyNumberFormat="1" applyFont="1" applyFill="1" applyBorder="1" applyAlignment="1">
      <alignment horizontal="right"/>
    </xf>
    <xf numFmtId="188" fontId="20" fillId="0" borderId="64" xfId="0" applyNumberFormat="1" applyFont="1" applyFill="1" applyBorder="1" applyAlignment="1">
      <alignment horizontal="right"/>
    </xf>
    <xf numFmtId="176" fontId="20" fillId="0" borderId="64" xfId="0" applyNumberFormat="1" applyFont="1" applyFill="1" applyBorder="1" applyAlignment="1">
      <alignment horizontal="right"/>
    </xf>
    <xf numFmtId="173" fontId="20" fillId="0" borderId="64" xfId="0" applyNumberFormat="1" applyFont="1" applyFill="1" applyBorder="1" applyAlignment="1">
      <alignment horizontal="right"/>
    </xf>
    <xf numFmtId="165" fontId="20" fillId="0" borderId="64" xfId="0" applyNumberFormat="1" applyFont="1" applyFill="1" applyBorder="1" applyAlignment="1">
      <alignment horizontal="right"/>
    </xf>
    <xf numFmtId="187" fontId="20" fillId="0" borderId="64" xfId="0" applyNumberFormat="1" applyFont="1" applyFill="1" applyBorder="1" applyAlignment="1">
      <alignment horizontal="right"/>
    </xf>
    <xf numFmtId="166" fontId="20" fillId="0" borderId="0" xfId="0" applyNumberFormat="1" applyFont="1" applyFill="1" applyAlignment="1">
      <alignment vertical="center"/>
    </xf>
    <xf numFmtId="2" fontId="20" fillId="0" borderId="0" xfId="0" applyNumberFormat="1" applyFont="1" applyFill="1" applyAlignment="1">
      <alignment vertical="center"/>
    </xf>
    <xf numFmtId="17" fontId="23" fillId="0" borderId="64" xfId="0" applyNumberFormat="1" applyFont="1" applyFill="1" applyBorder="1" applyAlignment="1">
      <alignment horizontal="left"/>
    </xf>
    <xf numFmtId="3" fontId="23" fillId="0" borderId="64" xfId="0" applyNumberFormat="1" applyFont="1" applyFill="1" applyBorder="1" applyAlignment="1">
      <alignment horizontal="right"/>
    </xf>
    <xf numFmtId="165" fontId="23" fillId="0" borderId="64" xfId="0" applyNumberFormat="1" applyFont="1" applyFill="1" applyBorder="1" applyAlignment="1">
      <alignment horizontal="right"/>
    </xf>
    <xf numFmtId="188" fontId="23" fillId="0" borderId="64" xfId="0" applyNumberFormat="1" applyFont="1" applyFill="1" applyBorder="1" applyAlignment="1">
      <alignment horizontal="right"/>
    </xf>
    <xf numFmtId="176" fontId="23" fillId="0" borderId="64" xfId="0" applyNumberFormat="1" applyFont="1" applyFill="1" applyBorder="1" applyAlignment="1">
      <alignment horizontal="right"/>
    </xf>
    <xf numFmtId="173" fontId="23" fillId="0" borderId="64" xfId="0" applyNumberFormat="1" applyFont="1" applyFill="1" applyBorder="1" applyAlignment="1">
      <alignment horizontal="right"/>
    </xf>
    <xf numFmtId="187" fontId="23" fillId="0" borderId="64" xfId="0" applyNumberFormat="1" applyFont="1" applyFill="1" applyBorder="1" applyAlignment="1">
      <alignment horizontal="right"/>
    </xf>
    <xf numFmtId="171" fontId="23" fillId="0" borderId="64" xfId="0" applyNumberFormat="1" applyFont="1" applyFill="1" applyBorder="1" applyAlignment="1">
      <alignment horizontal="right"/>
    </xf>
    <xf numFmtId="3" fontId="23" fillId="2" borderId="64" xfId="0" applyNumberFormat="1" applyFont="1" applyFill="1" applyBorder="1" applyAlignment="1">
      <alignment horizontal="right"/>
    </xf>
    <xf numFmtId="165" fontId="23" fillId="2" borderId="64" xfId="0" applyNumberFormat="1" applyFont="1" applyFill="1" applyBorder="1" applyAlignment="1">
      <alignment horizontal="right"/>
    </xf>
    <xf numFmtId="166" fontId="20" fillId="0" borderId="64" xfId="0" applyNumberFormat="1" applyFont="1" applyFill="1" applyBorder="1" applyAlignment="1">
      <alignment horizontal="right"/>
    </xf>
    <xf numFmtId="166" fontId="23" fillId="0" borderId="0" xfId="0" applyNumberFormat="1" applyFont="1" applyFill="1" applyAlignment="1">
      <alignment vertical="center"/>
    </xf>
    <xf numFmtId="166" fontId="23" fillId="0" borderId="64" xfId="0" applyNumberFormat="1" applyFont="1" applyFill="1" applyBorder="1" applyAlignment="1">
      <alignment horizontal="right"/>
    </xf>
    <xf numFmtId="49" fontId="20" fillId="0" borderId="0" xfId="0" applyNumberFormat="1" applyFont="1" applyFill="1" applyAlignment="1"/>
    <xf numFmtId="49" fontId="20" fillId="2" borderId="64" xfId="0" applyNumberFormat="1" applyFont="1" applyFill="1" applyBorder="1" applyAlignment="1">
      <alignment horizontal="left" vertical="center" wrapText="1"/>
    </xf>
    <xf numFmtId="166" fontId="20" fillId="2" borderId="64" xfId="0" applyNumberFormat="1" applyFont="1" applyFill="1" applyBorder="1" applyAlignment="1">
      <alignment horizontal="right" vertical="center" wrapText="1"/>
    </xf>
    <xf numFmtId="166" fontId="23" fillId="2" borderId="64" xfId="0" applyNumberFormat="1" applyFont="1" applyFill="1" applyBorder="1" applyAlignment="1">
      <alignment horizontal="right" vertical="center" wrapText="1"/>
    </xf>
    <xf numFmtId="49" fontId="23" fillId="2" borderId="0" xfId="0" applyNumberFormat="1" applyFont="1" applyFill="1" applyBorder="1" applyAlignment="1">
      <alignment horizontal="left" vertical="center" wrapText="1"/>
    </xf>
    <xf numFmtId="166" fontId="23" fillId="2" borderId="0" xfId="0" applyNumberFormat="1" applyFont="1" applyFill="1" applyBorder="1" applyAlignment="1">
      <alignment horizontal="right" vertical="center" wrapText="1"/>
    </xf>
    <xf numFmtId="189" fontId="23" fillId="2" borderId="0" xfId="0" applyNumberFormat="1" applyFont="1" applyFill="1" applyBorder="1" applyAlignment="1">
      <alignment horizontal="right" vertical="center" wrapText="1"/>
    </xf>
    <xf numFmtId="167" fontId="23" fillId="2" borderId="0" xfId="0" applyNumberFormat="1" applyFont="1" applyFill="1" applyBorder="1" applyAlignment="1">
      <alignment horizontal="right" vertical="center" wrapText="1"/>
    </xf>
    <xf numFmtId="0" fontId="20" fillId="2" borderId="64" xfId="0" applyFont="1" applyFill="1" applyBorder="1" applyAlignment="1">
      <alignment horizontal="center" vertical="center" wrapText="1"/>
    </xf>
    <xf numFmtId="178" fontId="20" fillId="2" borderId="64" xfId="0" applyNumberFormat="1" applyFont="1" applyFill="1" applyBorder="1" applyAlignment="1">
      <alignment horizontal="left"/>
    </xf>
    <xf numFmtId="0" fontId="20" fillId="2" borderId="64" xfId="0" applyFont="1" applyFill="1" applyBorder="1" applyAlignment="1">
      <alignment horizontal="right"/>
    </xf>
    <xf numFmtId="171" fontId="20" fillId="2" borderId="64" xfId="0" applyNumberFormat="1" applyFont="1" applyFill="1" applyBorder="1" applyAlignment="1">
      <alignment horizontal="right"/>
    </xf>
    <xf numFmtId="165" fontId="20" fillId="2" borderId="64" xfId="0" applyNumberFormat="1" applyFont="1" applyFill="1" applyBorder="1" applyAlignment="1">
      <alignment horizontal="right"/>
    </xf>
    <xf numFmtId="178" fontId="23" fillId="2" borderId="64" xfId="0" applyNumberFormat="1" applyFont="1" applyFill="1" applyBorder="1" applyAlignment="1">
      <alignment horizontal="left"/>
    </xf>
    <xf numFmtId="0" fontId="23" fillId="2" borderId="64" xfId="0" applyFont="1" applyFill="1" applyBorder="1" applyAlignment="1">
      <alignment horizontal="right"/>
    </xf>
    <xf numFmtId="171" fontId="23" fillId="2" borderId="64" xfId="0" applyNumberFormat="1" applyFont="1" applyFill="1" applyBorder="1" applyAlignment="1">
      <alignment horizontal="right"/>
    </xf>
    <xf numFmtId="0" fontId="20" fillId="0" borderId="64" xfId="0" applyFont="1" applyFill="1" applyBorder="1" applyAlignment="1">
      <alignment horizontal="center" vertical="center" wrapText="1"/>
    </xf>
    <xf numFmtId="3" fontId="20" fillId="0" borderId="0" xfId="0" applyNumberFormat="1" applyFont="1" applyFill="1" applyAlignment="1">
      <alignment vertical="center"/>
    </xf>
    <xf numFmtId="0" fontId="23" fillId="2" borderId="0" xfId="48" applyFont="1" applyFill="1" applyAlignment="1">
      <alignment vertical="center"/>
    </xf>
    <xf numFmtId="49" fontId="20" fillId="2" borderId="64" xfId="48" applyNumberFormat="1" applyFont="1" applyFill="1" applyBorder="1" applyAlignment="1">
      <alignment horizontal="center" vertical="center"/>
    </xf>
    <xf numFmtId="49" fontId="20" fillId="2" borderId="64" xfId="48" applyNumberFormat="1" applyFont="1" applyFill="1" applyBorder="1" applyAlignment="1">
      <alignment horizontal="left"/>
    </xf>
    <xf numFmtId="0" fontId="20" fillId="2" borderId="0" xfId="48" applyFont="1" applyFill="1" applyAlignment="1">
      <alignment vertical="center"/>
    </xf>
    <xf numFmtId="49" fontId="23" fillId="2" borderId="64" xfId="48" applyNumberFormat="1" applyFont="1" applyFill="1" applyBorder="1" applyAlignment="1">
      <alignment horizontal="left"/>
    </xf>
    <xf numFmtId="49" fontId="23" fillId="2" borderId="0" xfId="48" applyNumberFormat="1" applyFont="1" applyFill="1" applyBorder="1" applyAlignment="1">
      <alignment horizontal="left"/>
    </xf>
    <xf numFmtId="190" fontId="23" fillId="2" borderId="0" xfId="48" applyNumberFormat="1" applyFont="1" applyFill="1" applyBorder="1" applyAlignment="1">
      <alignment horizontal="right"/>
    </xf>
    <xf numFmtId="49" fontId="23" fillId="2" borderId="0" xfId="48" applyNumberFormat="1" applyFont="1" applyFill="1" applyAlignment="1"/>
    <xf numFmtId="49" fontId="20" fillId="2" borderId="64" xfId="0" applyNumberFormat="1" applyFont="1" applyFill="1" applyBorder="1" applyAlignment="1">
      <alignment horizontal="center"/>
    </xf>
    <xf numFmtId="49" fontId="20" fillId="2" borderId="64" xfId="0" applyNumberFormat="1" applyFont="1" applyFill="1" applyBorder="1" applyAlignment="1">
      <alignment horizontal="left"/>
    </xf>
    <xf numFmtId="49" fontId="23" fillId="2" borderId="64" xfId="0" applyNumberFormat="1" applyFont="1" applyFill="1" applyBorder="1" applyAlignment="1">
      <alignment horizontal="left"/>
    </xf>
    <xf numFmtId="173" fontId="23" fillId="2" borderId="64" xfId="0" applyNumberFormat="1" applyFont="1" applyFill="1" applyBorder="1" applyAlignment="1">
      <alignment horizontal="right"/>
    </xf>
    <xf numFmtId="190" fontId="23" fillId="2" borderId="0" xfId="0" applyNumberFormat="1" applyFont="1" applyFill="1" applyBorder="1" applyAlignment="1">
      <alignment horizontal="right"/>
    </xf>
    <xf numFmtId="49" fontId="23" fillId="2" borderId="0" xfId="0" applyNumberFormat="1" applyFont="1" applyFill="1" applyAlignment="1">
      <alignment wrapText="1"/>
    </xf>
    <xf numFmtId="49" fontId="20" fillId="0" borderId="35" xfId="0" applyNumberFormat="1" applyFont="1" applyFill="1" applyBorder="1" applyAlignment="1">
      <alignment vertical="center"/>
    </xf>
    <xf numFmtId="49" fontId="20" fillId="0" borderId="35" xfId="0" applyNumberFormat="1" applyFont="1" applyFill="1" applyBorder="1" applyAlignment="1">
      <alignment horizontal="center" vertical="center" wrapText="1"/>
    </xf>
    <xf numFmtId="49" fontId="20" fillId="2" borderId="64" xfId="0" applyNumberFormat="1" applyFont="1" applyFill="1" applyBorder="1" applyAlignment="1">
      <alignment horizontal="center" vertical="center" wrapText="1"/>
    </xf>
    <xf numFmtId="173" fontId="20" fillId="0" borderId="0" xfId="0" applyNumberFormat="1" applyFont="1" applyFill="1" applyAlignment="1">
      <alignment vertical="center"/>
    </xf>
    <xf numFmtId="0" fontId="0" fillId="0" borderId="0" xfId="0"/>
    <xf numFmtId="191" fontId="20" fillId="0" borderId="0" xfId="0" applyNumberFormat="1" applyFont="1" applyFill="1" applyAlignment="1">
      <alignment vertical="center"/>
    </xf>
    <xf numFmtId="49" fontId="20" fillId="0" borderId="64" xfId="0" applyNumberFormat="1" applyFont="1" applyFill="1" applyBorder="1" applyAlignment="1">
      <alignment horizontal="center" vertical="center"/>
    </xf>
    <xf numFmtId="173" fontId="20" fillId="2" borderId="64" xfId="0" applyNumberFormat="1" applyFont="1" applyFill="1" applyBorder="1" applyAlignment="1">
      <alignment horizontal="right"/>
    </xf>
    <xf numFmtId="191" fontId="21" fillId="0" borderId="0" xfId="0" applyNumberFormat="1" applyFont="1" applyFill="1" applyBorder="1" applyAlignment="1"/>
    <xf numFmtId="0" fontId="23" fillId="2" borderId="0" xfId="49" applyFont="1" applyFill="1" applyAlignment="1">
      <alignment vertical="center"/>
    </xf>
    <xf numFmtId="49" fontId="20" fillId="2" borderId="64" xfId="49" applyNumberFormat="1" applyFont="1" applyFill="1" applyBorder="1" applyAlignment="1">
      <alignment horizontal="center" wrapText="1"/>
    </xf>
    <xf numFmtId="0" fontId="20" fillId="2" borderId="64" xfId="49" applyFont="1" applyFill="1" applyBorder="1" applyAlignment="1">
      <alignment horizontal="center" wrapText="1"/>
    </xf>
    <xf numFmtId="49" fontId="20" fillId="2" borderId="64" xfId="49" applyNumberFormat="1" applyFont="1" applyFill="1" applyBorder="1" applyAlignment="1">
      <alignment horizontal="left"/>
    </xf>
    <xf numFmtId="3" fontId="20" fillId="2" borderId="64" xfId="49" applyNumberFormat="1" applyFont="1" applyFill="1" applyBorder="1" applyAlignment="1">
      <alignment horizontal="right"/>
    </xf>
    <xf numFmtId="0" fontId="20" fillId="2" borderId="0" xfId="49" applyFont="1" applyFill="1" applyAlignment="1">
      <alignment vertical="center"/>
    </xf>
    <xf numFmtId="17" fontId="23" fillId="2" borderId="64" xfId="49" applyNumberFormat="1" applyFont="1" applyFill="1" applyBorder="1" applyAlignment="1">
      <alignment horizontal="left"/>
    </xf>
    <xf numFmtId="3" fontId="23" fillId="2" borderId="64" xfId="49" applyNumberFormat="1" applyFont="1" applyFill="1" applyBorder="1" applyAlignment="1">
      <alignment horizontal="right"/>
    </xf>
    <xf numFmtId="49" fontId="23" fillId="2" borderId="0" xfId="49" applyNumberFormat="1" applyFont="1" applyFill="1" applyBorder="1" applyAlignment="1">
      <alignment horizontal="left"/>
    </xf>
    <xf numFmtId="0" fontId="23" fillId="2" borderId="0" xfId="49" applyFont="1" applyFill="1" applyBorder="1" applyAlignment="1">
      <alignment horizontal="right"/>
    </xf>
    <xf numFmtId="172" fontId="23" fillId="2" borderId="0" xfId="49" applyNumberFormat="1" applyFont="1" applyFill="1" applyBorder="1" applyAlignment="1">
      <alignment horizontal="right"/>
    </xf>
    <xf numFmtId="171" fontId="23" fillId="2" borderId="0" xfId="49" applyNumberFormat="1" applyFont="1" applyFill="1" applyBorder="1" applyAlignment="1">
      <alignment horizontal="right"/>
    </xf>
    <xf numFmtId="49" fontId="23" fillId="2" borderId="0" xfId="49" applyNumberFormat="1" applyFont="1" applyFill="1" applyAlignment="1"/>
    <xf numFmtId="0" fontId="21" fillId="0" borderId="0" xfId="0" applyNumberFormat="1" applyFont="1" applyFill="1" applyBorder="1" applyAlignment="1">
      <alignment wrapText="1"/>
    </xf>
    <xf numFmtId="0" fontId="23" fillId="2" borderId="0" xfId="0" applyFont="1" applyFill="1" applyAlignment="1">
      <alignment vertical="center" wrapText="1"/>
    </xf>
    <xf numFmtId="49" fontId="20" fillId="2" borderId="64" xfId="0" applyNumberFormat="1" applyFont="1" applyFill="1" applyBorder="1" applyAlignment="1">
      <alignment horizontal="left" wrapText="1"/>
    </xf>
    <xf numFmtId="3" fontId="20" fillId="2" borderId="64" xfId="0" applyNumberFormat="1" applyFont="1" applyFill="1" applyBorder="1" applyAlignment="1">
      <alignment horizontal="right" wrapText="1"/>
    </xf>
    <xf numFmtId="0" fontId="20" fillId="2" borderId="0" xfId="0" applyFont="1" applyFill="1" applyAlignment="1">
      <alignment vertical="center" wrapText="1"/>
    </xf>
    <xf numFmtId="3" fontId="20" fillId="2" borderId="64" xfId="0" applyNumberFormat="1" applyFont="1" applyFill="1" applyBorder="1" applyAlignment="1">
      <alignment horizontal="right"/>
    </xf>
    <xf numFmtId="3" fontId="20" fillId="2" borderId="0" xfId="0" applyNumberFormat="1" applyFont="1" applyFill="1" applyAlignment="1">
      <alignment vertical="center"/>
    </xf>
    <xf numFmtId="3" fontId="23" fillId="2" borderId="0" xfId="0" applyNumberFormat="1" applyFont="1" applyFill="1" applyAlignment="1">
      <alignment vertical="center"/>
    </xf>
    <xf numFmtId="189" fontId="20" fillId="0" borderId="64" xfId="0" applyNumberFormat="1" applyFont="1" applyFill="1" applyBorder="1" applyAlignment="1">
      <alignment horizontal="right"/>
    </xf>
    <xf numFmtId="178" fontId="23" fillId="0" borderId="64" xfId="0" applyNumberFormat="1" applyFont="1" applyFill="1" applyBorder="1" applyAlignment="1">
      <alignment horizontal="left"/>
    </xf>
    <xf numFmtId="189" fontId="23" fillId="0" borderId="64" xfId="0" applyNumberFormat="1" applyFont="1" applyFill="1" applyBorder="1" applyAlignment="1">
      <alignment horizontal="right"/>
    </xf>
    <xf numFmtId="189" fontId="23" fillId="0" borderId="0" xfId="0" applyNumberFormat="1" applyFont="1" applyFill="1" applyBorder="1" applyAlignment="1">
      <alignment horizontal="right"/>
    </xf>
    <xf numFmtId="189" fontId="21" fillId="0" borderId="0" xfId="0" applyNumberFormat="1" applyFont="1" applyFill="1" applyBorder="1" applyAlignment="1"/>
    <xf numFmtId="49" fontId="20" fillId="0" borderId="64" xfId="0" applyNumberFormat="1" applyFont="1" applyFill="1" applyBorder="1" applyAlignment="1">
      <alignment horizontal="center"/>
    </xf>
    <xf numFmtId="49" fontId="23" fillId="0" borderId="0" xfId="0" applyNumberFormat="1" applyFont="1" applyFill="1" applyBorder="1" applyAlignment="1">
      <alignment horizontal="left"/>
    </xf>
    <xf numFmtId="171" fontId="21" fillId="0" borderId="0" xfId="0" applyNumberFormat="1" applyFont="1" applyFill="1" applyBorder="1" applyAlignment="1"/>
    <xf numFmtId="0" fontId="22" fillId="0" borderId="0" xfId="0" applyNumberFormat="1" applyFont="1" applyFill="1" applyBorder="1" applyAlignment="1"/>
    <xf numFmtId="0" fontId="26" fillId="0" borderId="63" xfId="50" applyFont="1" applyFill="1" applyBorder="1"/>
    <xf numFmtId="178" fontId="22" fillId="0" borderId="63" xfId="50" applyNumberFormat="1" applyFont="1" applyFill="1" applyBorder="1" applyAlignment="1">
      <alignment horizontal="left"/>
    </xf>
    <xf numFmtId="188" fontId="26" fillId="0" borderId="63" xfId="1" applyNumberFormat="1" applyFont="1" applyFill="1" applyBorder="1"/>
    <xf numFmtId="188" fontId="22" fillId="0" borderId="0" xfId="0" applyNumberFormat="1" applyFont="1" applyFill="1" applyBorder="1" applyAlignment="1"/>
    <xf numFmtId="188" fontId="24" fillId="0" borderId="63" xfId="1" applyNumberFormat="1" applyFont="1" applyFill="1" applyBorder="1"/>
    <xf numFmtId="188" fontId="21" fillId="0" borderId="0" xfId="0" applyNumberFormat="1" applyFont="1" applyFill="1" applyBorder="1" applyAlignment="1"/>
    <xf numFmtId="0" fontId="18" fillId="0" borderId="0" xfId="50" applyFont="1"/>
    <xf numFmtId="164" fontId="18" fillId="0" borderId="0" xfId="54" applyNumberFormat="1" applyFont="1" applyBorder="1"/>
    <xf numFmtId="0" fontId="18" fillId="0" borderId="0" xfId="50" applyFont="1" applyBorder="1"/>
    <xf numFmtId="49" fontId="20" fillId="0" borderId="0" xfId="0" applyNumberFormat="1" applyFont="1" applyFill="1" applyAlignment="1">
      <alignment horizontal="right" vertical="top" wrapText="1"/>
    </xf>
    <xf numFmtId="0" fontId="26" fillId="0" borderId="63" xfId="0" applyFont="1" applyFill="1" applyBorder="1"/>
    <xf numFmtId="0" fontId="26" fillId="0" borderId="63" xfId="0" applyFont="1" applyFill="1" applyBorder="1" applyAlignment="1">
      <alignment horizontal="center"/>
    </xf>
    <xf numFmtId="3" fontId="26" fillId="0" borderId="63" xfId="0" applyNumberFormat="1" applyFont="1" applyFill="1" applyBorder="1"/>
    <xf numFmtId="17" fontId="21" fillId="0" borderId="63" xfId="0" applyNumberFormat="1" applyFont="1" applyFill="1" applyBorder="1" applyAlignment="1">
      <alignment horizontal="left"/>
    </xf>
    <xf numFmtId="3" fontId="24" fillId="0" borderId="63" xfId="0" applyNumberFormat="1" applyFont="1" applyFill="1" applyBorder="1"/>
    <xf numFmtId="178" fontId="26" fillId="0" borderId="63" xfId="65" applyNumberFormat="1" applyFont="1" applyFill="1" applyBorder="1" applyAlignment="1">
      <alignment horizontal="left" vertical="top"/>
    </xf>
    <xf numFmtId="178" fontId="24" fillId="0" borderId="63" xfId="65" applyNumberFormat="1" applyFont="1" applyFill="1" applyBorder="1" applyAlignment="1">
      <alignment horizontal="left" vertical="top"/>
    </xf>
    <xf numFmtId="201" fontId="21" fillId="0" borderId="0" xfId="0" applyNumberFormat="1" applyFont="1" applyFill="1" applyBorder="1" applyAlignment="1"/>
    <xf numFmtId="49" fontId="23" fillId="0" borderId="64" xfId="0" applyNumberFormat="1" applyFont="1" applyFill="1" applyBorder="1" applyAlignment="1">
      <alignment horizontal="left"/>
    </xf>
    <xf numFmtId="0" fontId="26" fillId="0" borderId="63" xfId="0" applyFont="1" applyFill="1" applyBorder="1" applyAlignment="1">
      <alignment vertical="center" wrapText="1"/>
    </xf>
    <xf numFmtId="192" fontId="20" fillId="0" borderId="64" xfId="1" applyNumberFormat="1" applyFont="1" applyFill="1" applyBorder="1" applyAlignment="1">
      <alignment horizontal="right"/>
    </xf>
    <xf numFmtId="192" fontId="23" fillId="0" borderId="64" xfId="1" applyNumberFormat="1" applyFont="1" applyFill="1" applyBorder="1" applyAlignment="1">
      <alignment horizontal="right"/>
    </xf>
    <xf numFmtId="193" fontId="23" fillId="0" borderId="0" xfId="0" applyNumberFormat="1" applyFont="1" applyFill="1" applyBorder="1" applyAlignment="1">
      <alignment horizontal="right"/>
    </xf>
    <xf numFmtId="192" fontId="21" fillId="0" borderId="0" xfId="0" applyNumberFormat="1" applyFont="1" applyFill="1" applyBorder="1" applyAlignment="1"/>
    <xf numFmtId="49" fontId="20" fillId="0" borderId="64" xfId="0" applyNumberFormat="1" applyFont="1" applyFill="1" applyBorder="1" applyAlignment="1">
      <alignment horizontal="left" vertical="center" wrapText="1"/>
    </xf>
    <xf numFmtId="3" fontId="23" fillId="0" borderId="0" xfId="0" applyNumberFormat="1" applyFont="1" applyFill="1" applyAlignment="1">
      <alignment vertical="center"/>
    </xf>
    <xf numFmtId="49" fontId="20" fillId="0" borderId="0" xfId="0" applyNumberFormat="1" applyFont="1" applyFill="1" applyAlignment="1">
      <alignment vertical="top"/>
    </xf>
    <xf numFmtId="166" fontId="21" fillId="0" borderId="0" xfId="0" applyNumberFormat="1" applyFont="1" applyFill="1" applyBorder="1" applyAlignment="1"/>
    <xf numFmtId="165" fontId="23" fillId="2" borderId="0" xfId="0" applyNumberFormat="1" applyFont="1" applyFill="1" applyAlignment="1">
      <alignment vertical="center"/>
    </xf>
    <xf numFmtId="171" fontId="23" fillId="2" borderId="0" xfId="0" applyNumberFormat="1" applyFont="1" applyFill="1" applyAlignment="1">
      <alignment vertical="center"/>
    </xf>
    <xf numFmtId="165" fontId="39" fillId="2" borderId="64" xfId="0" applyNumberFormat="1" applyFont="1" applyFill="1" applyBorder="1" applyAlignment="1">
      <alignment horizontal="right"/>
    </xf>
    <xf numFmtId="171" fontId="39" fillId="2" borderId="64" xfId="0" applyNumberFormat="1" applyFont="1" applyFill="1" applyBorder="1" applyAlignment="1">
      <alignment horizontal="right"/>
    </xf>
    <xf numFmtId="0" fontId="22" fillId="0" borderId="0" xfId="0" applyNumberFormat="1" applyFont="1" applyFill="1" applyBorder="1" applyAlignment="1">
      <alignment horizontal="center"/>
    </xf>
    <xf numFmtId="3" fontId="23" fillId="2" borderId="64" xfId="1" applyNumberFormat="1" applyFont="1" applyFill="1" applyBorder="1" applyAlignment="1">
      <alignment horizontal="right"/>
    </xf>
    <xf numFmtId="49" fontId="23" fillId="9" borderId="64" xfId="0" applyNumberFormat="1" applyFont="1" applyFill="1" applyBorder="1" applyAlignment="1">
      <alignment horizontal="left"/>
    </xf>
    <xf numFmtId="0" fontId="22" fillId="0" borderId="65" xfId="10" applyFont="1" applyFill="1" applyBorder="1" applyAlignment="1">
      <alignment horizontal="center" vertical="center" wrapText="1"/>
    </xf>
    <xf numFmtId="0" fontId="22" fillId="0" borderId="65" xfId="10" applyFont="1" applyFill="1" applyBorder="1" applyAlignment="1">
      <alignment horizontal="center" vertical="center"/>
    </xf>
    <xf numFmtId="0" fontId="22" fillId="0" borderId="65" xfId="10" applyFont="1" applyFill="1" applyBorder="1" applyAlignment="1">
      <alignment vertical="center"/>
    </xf>
    <xf numFmtId="3" fontId="22" fillId="0" borderId="65" xfId="10" applyNumberFormat="1" applyFont="1" applyFill="1" applyBorder="1" applyAlignment="1">
      <alignment vertical="center"/>
    </xf>
    <xf numFmtId="0" fontId="22" fillId="0" borderId="65" xfId="10" applyFont="1" applyFill="1" applyBorder="1" applyAlignment="1">
      <alignment vertical="center" wrapText="1"/>
    </xf>
    <xf numFmtId="3" fontId="21" fillId="0" borderId="64" xfId="49" applyNumberFormat="1" applyFont="1" applyFill="1" applyBorder="1" applyAlignment="1">
      <alignment horizontal="right"/>
    </xf>
    <xf numFmtId="0" fontId="21" fillId="0" borderId="65" xfId="10" applyFont="1" applyFill="1" applyBorder="1" applyAlignment="1">
      <alignment horizontal="center" vertical="center"/>
    </xf>
    <xf numFmtId="0" fontId="21" fillId="0" borderId="65" xfId="10" applyFont="1" applyFill="1" applyBorder="1" applyAlignment="1">
      <alignment horizontal="left" vertical="center" indent="1"/>
    </xf>
    <xf numFmtId="3" fontId="22" fillId="0" borderId="64" xfId="49" applyNumberFormat="1" applyFont="1" applyFill="1" applyBorder="1" applyAlignment="1">
      <alignment horizontal="right"/>
    </xf>
    <xf numFmtId="0" fontId="21" fillId="0" borderId="65" xfId="10" applyFont="1" applyFill="1" applyBorder="1" applyAlignment="1">
      <alignment vertical="center"/>
    </xf>
    <xf numFmtId="1" fontId="21" fillId="0" borderId="65" xfId="10" applyNumberFormat="1" applyFont="1" applyFill="1" applyBorder="1" applyAlignment="1">
      <alignment horizontal="left" vertical="center" wrapText="1" indent="1"/>
    </xf>
    <xf numFmtId="1" fontId="21" fillId="0" borderId="65" xfId="10" applyNumberFormat="1" applyFont="1" applyFill="1" applyBorder="1" applyAlignment="1">
      <alignment horizontal="left" vertical="center" wrapText="1"/>
    </xf>
    <xf numFmtId="0" fontId="22" fillId="0" borderId="59" xfId="10" applyFont="1" applyFill="1" applyBorder="1" applyAlignment="1">
      <alignment vertical="center" wrapText="1"/>
    </xf>
    <xf numFmtId="49" fontId="23" fillId="0" borderId="64" xfId="0" applyNumberFormat="1" applyFont="1" applyFill="1" applyBorder="1" applyAlignment="1">
      <alignment horizontal="left" vertical="center"/>
    </xf>
    <xf numFmtId="3" fontId="23" fillId="0" borderId="64" xfId="0" applyNumberFormat="1" applyFont="1" applyFill="1" applyBorder="1" applyAlignment="1">
      <alignment horizontal="right" vertical="center"/>
    </xf>
    <xf numFmtId="171" fontId="23" fillId="0" borderId="0" xfId="0" applyNumberFormat="1" applyFont="1" applyFill="1" applyBorder="1" applyAlignment="1">
      <alignment horizontal="right" vertical="center"/>
    </xf>
    <xf numFmtId="165" fontId="23" fillId="0" borderId="0" xfId="0" applyNumberFormat="1" applyFont="1" applyFill="1" applyBorder="1" applyAlignment="1">
      <alignment horizontal="right" vertical="center"/>
    </xf>
    <xf numFmtId="49" fontId="23" fillId="0" borderId="0" xfId="0" applyNumberFormat="1" applyFont="1" applyFill="1" applyBorder="1" applyAlignment="1">
      <alignment horizontal="left" vertical="center"/>
    </xf>
    <xf numFmtId="181" fontId="23" fillId="0" borderId="0" xfId="0" applyNumberFormat="1" applyFont="1" applyFill="1" applyAlignment="1">
      <alignment vertical="center"/>
    </xf>
    <xf numFmtId="2" fontId="25" fillId="0" borderId="0" xfId="0" applyNumberFormat="1" applyFont="1" applyFill="1" applyAlignment="1">
      <alignment horizontal="right" wrapText="1"/>
    </xf>
    <xf numFmtId="2" fontId="25" fillId="0" borderId="0" xfId="0" applyNumberFormat="1" applyFont="1" applyFill="1" applyAlignment="1">
      <alignment horizontal="right"/>
    </xf>
    <xf numFmtId="0" fontId="25" fillId="0" borderId="0" xfId="0" applyFont="1" applyFill="1" applyAlignment="1">
      <alignment horizontal="center" wrapText="1"/>
    </xf>
    <xf numFmtId="0" fontId="21" fillId="0" borderId="0" xfId="0" applyFont="1" applyFill="1"/>
    <xf numFmtId="0" fontId="21" fillId="0" borderId="0" xfId="0" applyFont="1" applyFill="1" applyBorder="1" applyAlignment="1">
      <alignment wrapText="1"/>
    </xf>
    <xf numFmtId="0" fontId="21" fillId="0" borderId="0" xfId="0" applyFont="1" applyFill="1" applyAlignment="1"/>
    <xf numFmtId="0" fontId="27" fillId="0" borderId="0" xfId="0" applyFont="1" applyFill="1" applyBorder="1" applyAlignment="1">
      <alignment horizontal="left" vertical="center" wrapText="1"/>
    </xf>
    <xf numFmtId="0" fontId="49" fillId="0" borderId="0" xfId="0" applyFont="1" applyFill="1" applyBorder="1" applyAlignment="1">
      <alignment horizontal="right"/>
    </xf>
    <xf numFmtId="164" fontId="49" fillId="0" borderId="0" xfId="66" applyFont="1" applyFill="1" applyBorder="1" applyAlignment="1"/>
    <xf numFmtId="0" fontId="51" fillId="0" borderId="0" xfId="0" applyFont="1" applyFill="1" applyAlignment="1">
      <alignment horizontal="left" wrapText="1"/>
    </xf>
    <xf numFmtId="2" fontId="52" fillId="0" borderId="0" xfId="0" applyNumberFormat="1" applyFont="1" applyFill="1" applyAlignment="1">
      <alignment horizontal="right" wrapText="1"/>
    </xf>
    <xf numFmtId="2" fontId="53" fillId="0" borderId="0" xfId="0" applyNumberFormat="1" applyFont="1" applyFill="1" applyAlignment="1">
      <alignment horizontal="right"/>
    </xf>
    <xf numFmtId="0" fontId="52" fillId="0" borderId="0" xfId="0" applyFont="1" applyFill="1" applyAlignment="1">
      <alignment horizontal="center" wrapText="1"/>
    </xf>
    <xf numFmtId="0" fontId="54" fillId="0" borderId="0" xfId="0" applyFont="1" applyFill="1" applyBorder="1" applyAlignment="1"/>
    <xf numFmtId="0" fontId="55" fillId="0" borderId="0" xfId="0" applyFont="1" applyFill="1" applyBorder="1" applyAlignment="1">
      <alignment wrapText="1"/>
    </xf>
    <xf numFmtId="0" fontId="52" fillId="0" borderId="0" xfId="0" applyFont="1" applyFill="1" applyAlignment="1">
      <alignment vertical="top" wrapText="1"/>
    </xf>
    <xf numFmtId="0" fontId="56" fillId="0" borderId="0" xfId="0" applyFont="1" applyFill="1" applyAlignment="1">
      <alignment horizontal="center" vertical="top" wrapText="1"/>
    </xf>
    <xf numFmtId="49" fontId="40" fillId="0" borderId="64" xfId="0" applyNumberFormat="1" applyFont="1" applyFill="1" applyBorder="1" applyAlignment="1">
      <alignment horizontal="center" vertical="center"/>
    </xf>
    <xf numFmtId="49" fontId="23" fillId="0" borderId="64" xfId="0" applyNumberFormat="1" applyFont="1" applyFill="1" applyBorder="1" applyAlignment="1">
      <alignment horizontal="left" vertical="top"/>
    </xf>
    <xf numFmtId="49" fontId="41" fillId="0" borderId="64" xfId="0" applyNumberFormat="1" applyFont="1" applyFill="1" applyBorder="1" applyAlignment="1">
      <alignment horizontal="center"/>
    </xf>
    <xf numFmtId="165" fontId="42" fillId="0" borderId="64" xfId="0" applyNumberFormat="1" applyFont="1" applyFill="1" applyBorder="1" applyAlignment="1">
      <alignment horizontal="right"/>
    </xf>
    <xf numFmtId="165" fontId="23" fillId="0" borderId="0" xfId="0" applyNumberFormat="1" applyFont="1" applyFill="1" applyAlignment="1">
      <alignment vertical="center"/>
    </xf>
    <xf numFmtId="171" fontId="42" fillId="0" borderId="64" xfId="0" applyNumberFormat="1" applyFont="1" applyFill="1" applyBorder="1" applyAlignment="1">
      <alignment horizontal="right"/>
    </xf>
    <xf numFmtId="0" fontId="23" fillId="0" borderId="0" xfId="0" applyFont="1" applyFill="1" applyAlignment="1">
      <alignment wrapText="1"/>
    </xf>
    <xf numFmtId="0" fontId="24" fillId="0" borderId="0" xfId="0" applyFont="1" applyFill="1"/>
    <xf numFmtId="1" fontId="24" fillId="0" borderId="0" xfId="0" applyNumberFormat="1" applyFont="1" applyFill="1" applyAlignment="1">
      <alignment horizontal="center" vertical="center" wrapText="1"/>
    </xf>
    <xf numFmtId="0" fontId="24" fillId="0" borderId="0" xfId="0" applyFont="1" applyFill="1" applyAlignment="1">
      <alignment horizontal="center" vertical="center" wrapText="1"/>
    </xf>
    <xf numFmtId="2" fontId="21" fillId="0" borderId="0" xfId="0" applyNumberFormat="1" applyFont="1" applyFill="1" applyBorder="1" applyAlignment="1"/>
    <xf numFmtId="49" fontId="20" fillId="2" borderId="64" xfId="49" applyNumberFormat="1" applyFont="1" applyFill="1" applyBorder="1" applyAlignment="1">
      <alignment horizontal="center" vertical="center" wrapText="1"/>
    </xf>
    <xf numFmtId="0" fontId="20" fillId="2" borderId="64" xfId="49" applyFont="1" applyFill="1" applyBorder="1" applyAlignment="1">
      <alignment horizontal="center" vertical="center" wrapText="1"/>
    </xf>
    <xf numFmtId="49" fontId="23" fillId="2" borderId="64" xfId="49" applyNumberFormat="1" applyFont="1" applyFill="1" applyBorder="1" applyAlignment="1">
      <alignment horizontal="left"/>
    </xf>
    <xf numFmtId="165" fontId="23" fillId="2" borderId="64" xfId="49" applyNumberFormat="1" applyFont="1" applyFill="1" applyBorder="1" applyAlignment="1">
      <alignment horizontal="right"/>
    </xf>
    <xf numFmtId="171" fontId="23" fillId="2" borderId="64" xfId="49" applyNumberFormat="1" applyFont="1" applyFill="1" applyBorder="1" applyAlignment="1">
      <alignment horizontal="right"/>
    </xf>
    <xf numFmtId="172" fontId="23" fillId="2" borderId="64" xfId="49" applyNumberFormat="1" applyFont="1" applyFill="1" applyBorder="1" applyAlignment="1">
      <alignment horizontal="right"/>
    </xf>
    <xf numFmtId="49" fontId="20" fillId="2" borderId="0" xfId="49" applyNumberFormat="1" applyFont="1" applyFill="1" applyAlignment="1">
      <alignment horizontal="left"/>
    </xf>
    <xf numFmtId="165" fontId="23" fillId="2" borderId="0" xfId="49" applyNumberFormat="1" applyFont="1" applyFill="1" applyAlignment="1">
      <alignment vertical="center"/>
    </xf>
    <xf numFmtId="0" fontId="35" fillId="0" borderId="0" xfId="0" applyNumberFormat="1" applyFont="1" applyFill="1"/>
    <xf numFmtId="0" fontId="21" fillId="0" borderId="0" xfId="0" applyNumberFormat="1" applyFont="1" applyFill="1" applyBorder="1" applyAlignment="1">
      <alignment horizontal="center"/>
    </xf>
    <xf numFmtId="0" fontId="25" fillId="0" borderId="0" xfId="0" applyNumberFormat="1" applyFont="1" applyFill="1" applyBorder="1" applyAlignment="1">
      <alignment vertical="center" wrapText="1"/>
    </xf>
    <xf numFmtId="188" fontId="23" fillId="0" borderId="0" xfId="0" applyNumberFormat="1" applyFont="1" applyFill="1" applyBorder="1" applyAlignment="1">
      <alignment horizontal="right"/>
    </xf>
    <xf numFmtId="183" fontId="20" fillId="0" borderId="64" xfId="1" applyNumberFormat="1" applyFont="1" applyFill="1" applyBorder="1" applyAlignment="1">
      <alignment horizontal="right"/>
    </xf>
    <xf numFmtId="0" fontId="20" fillId="0" borderId="64" xfId="0" applyFont="1" applyFill="1" applyBorder="1" applyAlignment="1">
      <alignment horizontal="right"/>
    </xf>
    <xf numFmtId="183" fontId="23" fillId="0" borderId="64" xfId="1" applyNumberFormat="1" applyFont="1" applyFill="1" applyBorder="1" applyAlignment="1">
      <alignment horizontal="right"/>
    </xf>
    <xf numFmtId="49" fontId="20" fillId="0" borderId="62" xfId="0" applyNumberFormat="1" applyFont="1" applyFill="1" applyBorder="1" applyAlignment="1">
      <alignment horizontal="left"/>
    </xf>
    <xf numFmtId="178" fontId="21" fillId="0" borderId="63" xfId="0" applyNumberFormat="1" applyFont="1" applyFill="1" applyBorder="1" applyAlignment="1">
      <alignment horizontal="left"/>
    </xf>
    <xf numFmtId="3" fontId="23" fillId="0" borderId="68" xfId="0" applyNumberFormat="1" applyFont="1" applyFill="1" applyBorder="1" applyAlignment="1">
      <alignment horizontal="right"/>
    </xf>
    <xf numFmtId="0" fontId="29" fillId="0" borderId="0" xfId="0" applyFont="1" applyFill="1" applyAlignment="1">
      <alignment vertical="center"/>
    </xf>
    <xf numFmtId="2" fontId="24" fillId="0" borderId="63" xfId="53" applyNumberFormat="1" applyFont="1" applyFill="1" applyBorder="1"/>
    <xf numFmtId="1" fontId="26" fillId="0" borderId="63" xfId="52" applyNumberFormat="1" applyFont="1" applyFill="1" applyBorder="1"/>
    <xf numFmtId="1" fontId="26" fillId="0" borderId="63" xfId="53" applyNumberFormat="1" applyFont="1" applyFill="1" applyBorder="1"/>
    <xf numFmtId="1" fontId="24" fillId="0" borderId="63" xfId="53" applyNumberFormat="1" applyFont="1" applyFill="1" applyBorder="1"/>
    <xf numFmtId="1" fontId="24" fillId="0" borderId="63" xfId="52" applyNumberFormat="1" applyFont="1" applyFill="1" applyBorder="1"/>
    <xf numFmtId="1" fontId="43" fillId="0" borderId="0" xfId="48" applyNumberFormat="1" applyFont="1" applyFill="1" applyBorder="1" applyAlignment="1">
      <alignment vertical="top"/>
    </xf>
    <xf numFmtId="181" fontId="25" fillId="0" borderId="63" xfId="1" applyNumberFormat="1" applyFont="1" applyFill="1" applyBorder="1"/>
    <xf numFmtId="0" fontId="25" fillId="0" borderId="0" xfId="0" applyFont="1" applyFill="1" applyAlignment="1">
      <alignment horizontal="left" wrapText="1"/>
    </xf>
    <xf numFmtId="0" fontId="25" fillId="0" borderId="0" xfId="0" applyFont="1" applyFill="1"/>
    <xf numFmtId="0" fontId="0" fillId="0" borderId="0" xfId="0" applyFill="1"/>
    <xf numFmtId="0" fontId="57" fillId="0" borderId="0" xfId="0" applyFont="1" applyFill="1"/>
    <xf numFmtId="0" fontId="0" fillId="0" borderId="0" xfId="0" applyFill="1" applyAlignment="1"/>
    <xf numFmtId="0" fontId="14" fillId="0" borderId="0" xfId="0" applyFont="1" applyFill="1" applyAlignment="1"/>
    <xf numFmtId="49" fontId="40" fillId="0" borderId="64" xfId="0" applyNumberFormat="1" applyFont="1" applyFill="1" applyBorder="1" applyAlignment="1">
      <alignment horizontal="center" vertical="center" wrapText="1"/>
    </xf>
    <xf numFmtId="187" fontId="42" fillId="0" borderId="64" xfId="0" applyNumberFormat="1" applyFont="1" applyFill="1" applyBorder="1" applyAlignment="1">
      <alignment horizontal="right"/>
    </xf>
    <xf numFmtId="172" fontId="42" fillId="0" borderId="64" xfId="0" applyNumberFormat="1" applyFont="1" applyFill="1" applyBorder="1" applyAlignment="1">
      <alignment horizontal="right"/>
    </xf>
    <xf numFmtId="0" fontId="42" fillId="0" borderId="0" xfId="0" applyFont="1" applyFill="1" applyAlignment="1">
      <alignment wrapText="1"/>
    </xf>
    <xf numFmtId="0" fontId="42" fillId="0" borderId="0" xfId="0" applyFont="1" applyFill="1" applyAlignment="1">
      <alignment horizontal="left" wrapText="1"/>
    </xf>
    <xf numFmtId="0" fontId="43" fillId="0" borderId="0" xfId="0" applyFont="1" applyFill="1"/>
    <xf numFmtId="49" fontId="42" fillId="0" borderId="0" xfId="0" applyNumberFormat="1" applyFont="1" applyFill="1" applyAlignment="1"/>
    <xf numFmtId="49" fontId="42" fillId="0" borderId="0" xfId="0" applyNumberFormat="1" applyFont="1" applyFill="1" applyAlignment="1">
      <alignment wrapText="1"/>
    </xf>
    <xf numFmtId="49" fontId="22" fillId="0" borderId="0" xfId="49" applyNumberFormat="1" applyFont="1" applyFill="1" applyAlignment="1">
      <alignment horizontal="left"/>
    </xf>
    <xf numFmtId="49" fontId="26" fillId="0" borderId="64" xfId="37" applyNumberFormat="1" applyFont="1" applyFill="1" applyBorder="1" applyAlignment="1">
      <alignment horizontal="left"/>
    </xf>
    <xf numFmtId="49" fontId="26" fillId="0" borderId="64" xfId="37" applyNumberFormat="1" applyFont="1" applyFill="1" applyBorder="1" applyAlignment="1">
      <alignment horizontal="center"/>
    </xf>
    <xf numFmtId="49" fontId="26" fillId="0" borderId="64" xfId="37" applyNumberFormat="1" applyFont="1" applyFill="1" applyBorder="1" applyAlignment="1">
      <alignment horizontal="center" wrapText="1"/>
    </xf>
    <xf numFmtId="165" fontId="26" fillId="0" borderId="64" xfId="37" applyNumberFormat="1" applyFont="1" applyFill="1" applyBorder="1" applyAlignment="1">
      <alignment horizontal="right"/>
    </xf>
    <xf numFmtId="171" fontId="26" fillId="0" borderId="64" xfId="37" applyNumberFormat="1" applyFont="1" applyFill="1" applyBorder="1" applyAlignment="1">
      <alignment horizontal="right"/>
    </xf>
    <xf numFmtId="49" fontId="24" fillId="0" borderId="63" xfId="37" applyNumberFormat="1" applyFont="1" applyFill="1" applyBorder="1" applyAlignment="1">
      <alignment horizontal="left"/>
    </xf>
    <xf numFmtId="165" fontId="24" fillId="0" borderId="63" xfId="37" applyNumberFormat="1" applyFont="1" applyFill="1" applyBorder="1" applyAlignment="1">
      <alignment horizontal="right"/>
    </xf>
    <xf numFmtId="171" fontId="24" fillId="0" borderId="63" xfId="37" applyNumberFormat="1" applyFont="1" applyFill="1" applyBorder="1" applyAlignment="1">
      <alignment horizontal="right"/>
    </xf>
    <xf numFmtId="165" fontId="20" fillId="2" borderId="64" xfId="49" applyNumberFormat="1" applyFont="1" applyFill="1" applyBorder="1" applyAlignment="1">
      <alignment horizontal="right"/>
    </xf>
    <xf numFmtId="171" fontId="20" fillId="2" borderId="64" xfId="49" applyNumberFormat="1" applyFont="1" applyFill="1" applyBorder="1" applyAlignment="1">
      <alignment horizontal="right"/>
    </xf>
    <xf numFmtId="172" fontId="20" fillId="2" borderId="64" xfId="49" applyNumberFormat="1" applyFont="1" applyFill="1" applyBorder="1" applyAlignment="1">
      <alignment horizontal="right"/>
    </xf>
    <xf numFmtId="0" fontId="59" fillId="0" borderId="0" xfId="0" applyNumberFormat="1" applyFont="1" applyFill="1" applyBorder="1" applyAlignment="1">
      <alignment vertical="center"/>
    </xf>
    <xf numFmtId="0" fontId="45" fillId="0" borderId="79" xfId="0" applyNumberFormat="1" applyFont="1" applyFill="1" applyBorder="1" applyAlignment="1">
      <alignment horizontal="center" vertical="center"/>
    </xf>
    <xf numFmtId="0" fontId="35" fillId="0" borderId="63" xfId="0" applyNumberFormat="1" applyFont="1" applyFill="1" applyBorder="1"/>
    <xf numFmtId="1" fontId="35" fillId="0" borderId="63" xfId="0" applyNumberFormat="1" applyFont="1" applyFill="1" applyBorder="1"/>
    <xf numFmtId="1" fontId="35" fillId="0" borderId="63" xfId="0" applyNumberFormat="1" applyFont="1" applyFill="1" applyBorder="1" applyAlignment="1">
      <alignment horizontal="right"/>
    </xf>
    <xf numFmtId="1" fontId="36" fillId="0" borderId="79" xfId="0" applyNumberFormat="1" applyFont="1" applyFill="1" applyBorder="1" applyAlignment="1">
      <alignment horizontal="right" vertical="center"/>
    </xf>
    <xf numFmtId="1" fontId="35" fillId="0" borderId="0" xfId="0" applyNumberFormat="1" applyFont="1" applyFill="1"/>
    <xf numFmtId="1" fontId="36" fillId="0" borderId="63" xfId="0" applyNumberFormat="1" applyFont="1" applyFill="1" applyBorder="1" applyAlignment="1">
      <alignment horizontal="right" vertical="center"/>
    </xf>
    <xf numFmtId="1" fontId="35" fillId="0" borderId="79" xfId="0" applyNumberFormat="1" applyFont="1" applyFill="1" applyBorder="1"/>
    <xf numFmtId="1" fontId="36" fillId="0" borderId="63" xfId="0" applyNumberFormat="1" applyFont="1" applyFill="1" applyBorder="1" applyAlignment="1">
      <alignment horizontal="right"/>
    </xf>
    <xf numFmtId="1" fontId="36" fillId="0" borderId="54" xfId="0" applyNumberFormat="1" applyFont="1" applyFill="1" applyBorder="1" applyAlignment="1">
      <alignment horizontal="right" vertical="center"/>
    </xf>
    <xf numFmtId="1" fontId="36" fillId="0" borderId="82" xfId="0" applyNumberFormat="1" applyFont="1" applyFill="1" applyBorder="1" applyAlignment="1">
      <alignment horizontal="right" vertical="center"/>
    </xf>
    <xf numFmtId="0" fontId="35" fillId="0" borderId="92" xfId="0" applyNumberFormat="1" applyFont="1" applyFill="1" applyBorder="1"/>
    <xf numFmtId="1" fontId="36" fillId="0" borderId="92" xfId="0" applyNumberFormat="1" applyFont="1" applyFill="1" applyBorder="1" applyAlignment="1">
      <alignment horizontal="right" vertical="center"/>
    </xf>
    <xf numFmtId="1" fontId="36" fillId="0" borderId="93" xfId="0" applyNumberFormat="1" applyFont="1" applyFill="1" applyBorder="1" applyAlignment="1">
      <alignment horizontal="right" vertical="center"/>
    </xf>
    <xf numFmtId="1" fontId="36" fillId="0" borderId="0" xfId="0" applyNumberFormat="1" applyFont="1" applyFill="1" applyBorder="1" applyAlignment="1">
      <alignment horizontal="right" vertical="center"/>
    </xf>
    <xf numFmtId="0" fontId="60" fillId="0" borderId="95" xfId="0" applyNumberFormat="1" applyFont="1" applyFill="1" applyBorder="1"/>
    <xf numFmtId="0" fontId="60" fillId="0" borderId="0" xfId="0" applyNumberFormat="1" applyFont="1" applyFill="1"/>
    <xf numFmtId="0" fontId="45" fillId="0" borderId="0" xfId="0" applyNumberFormat="1" applyFont="1" applyFill="1"/>
    <xf numFmtId="0" fontId="44" fillId="0" borderId="0" xfId="0" applyNumberFormat="1" applyFont="1" applyAlignment="1">
      <alignment vertical="top"/>
    </xf>
    <xf numFmtId="0" fontId="35" fillId="0" borderId="0" xfId="0" applyNumberFormat="1" applyFont="1" applyAlignment="1">
      <alignment vertical="top"/>
    </xf>
    <xf numFmtId="177" fontId="37" fillId="7" borderId="78" xfId="28" applyNumberFormat="1" applyFont="1" applyFill="1" applyBorder="1" applyAlignment="1">
      <alignment horizontal="center" vertical="top" wrapText="1"/>
    </xf>
    <xf numFmtId="177" fontId="37" fillId="7" borderId="63" xfId="29" applyNumberFormat="1" applyFont="1" applyFill="1" applyBorder="1" applyAlignment="1">
      <alignment horizontal="center" vertical="top" wrapText="1"/>
    </xf>
    <xf numFmtId="177" fontId="37" fillId="7" borderId="79" xfId="29" applyNumberFormat="1" applyFont="1" applyFill="1" applyBorder="1" applyAlignment="1">
      <alignment horizontal="center" vertical="top" wrapText="1"/>
    </xf>
    <xf numFmtId="3" fontId="37" fillId="0" borderId="63" xfId="57" applyNumberFormat="1" applyFont="1" applyFill="1" applyBorder="1" applyAlignment="1">
      <alignment horizontal="right" vertical="top" wrapText="1"/>
    </xf>
    <xf numFmtId="0" fontId="45" fillId="0" borderId="0" xfId="0" applyNumberFormat="1" applyFont="1" applyAlignment="1">
      <alignment vertical="top"/>
    </xf>
    <xf numFmtId="3" fontId="36" fillId="0" borderId="63" xfId="57" applyNumberFormat="1" applyFont="1" applyFill="1" applyBorder="1" applyAlignment="1">
      <alignment horizontal="right" vertical="top" wrapText="1"/>
    </xf>
    <xf numFmtId="178" fontId="36" fillId="0" borderId="63" xfId="0" applyNumberFormat="1" applyFont="1" applyFill="1" applyBorder="1" applyAlignment="1">
      <alignment horizontal="left" vertical="top"/>
    </xf>
    <xf numFmtId="0" fontId="61" fillId="0" borderId="0" xfId="0" applyFont="1" applyAlignment="1">
      <alignment vertical="top"/>
    </xf>
    <xf numFmtId="3" fontId="36" fillId="0" borderId="0" xfId="57" applyNumberFormat="1" applyFont="1" applyFill="1" applyBorder="1" applyAlignment="1">
      <alignment horizontal="right" vertical="top" wrapText="1"/>
    </xf>
    <xf numFmtId="0" fontId="60" fillId="0" borderId="0" xfId="0" applyNumberFormat="1" applyFont="1" applyAlignment="1">
      <alignment vertical="top"/>
    </xf>
    <xf numFmtId="0" fontId="62" fillId="0" borderId="0" xfId="0" applyNumberFormat="1" applyFont="1" applyAlignment="1">
      <alignment vertical="top"/>
    </xf>
    <xf numFmtId="3" fontId="63" fillId="0" borderId="0" xfId="57" applyNumberFormat="1" applyFont="1" applyFill="1" applyBorder="1" applyAlignment="1">
      <alignment horizontal="right" vertical="top" wrapText="1"/>
    </xf>
    <xf numFmtId="0" fontId="35" fillId="0" borderId="0" xfId="0" applyNumberFormat="1" applyFont="1"/>
    <xf numFmtId="0" fontId="44" fillId="0" borderId="0" xfId="0" applyNumberFormat="1" applyFont="1"/>
    <xf numFmtId="0" fontId="35" fillId="0" borderId="0" xfId="0" applyNumberFormat="1" applyFont="1" applyAlignment="1">
      <alignment horizontal="center"/>
    </xf>
    <xf numFmtId="178" fontId="37" fillId="0" borderId="63" xfId="0" applyNumberFormat="1" applyFont="1" applyFill="1" applyBorder="1" applyAlignment="1">
      <alignment horizontal="left"/>
    </xf>
    <xf numFmtId="3" fontId="37" fillId="0" borderId="63" xfId="4" applyNumberFormat="1" applyFont="1" applyFill="1" applyBorder="1" applyAlignment="1">
      <alignment horizontal="right" vertical="top"/>
    </xf>
    <xf numFmtId="178" fontId="36" fillId="0" borderId="63" xfId="0" applyNumberFormat="1" applyFont="1" applyFill="1" applyBorder="1" applyAlignment="1">
      <alignment horizontal="left"/>
    </xf>
    <xf numFmtId="0" fontId="45" fillId="0" borderId="0" xfId="0" applyNumberFormat="1" applyFont="1"/>
    <xf numFmtId="0" fontId="45" fillId="0" borderId="0" xfId="0" applyNumberFormat="1" applyFont="1" applyBorder="1"/>
    <xf numFmtId="3" fontId="36" fillId="0" borderId="63" xfId="4" applyNumberFormat="1" applyFont="1" applyFill="1" applyBorder="1" applyAlignment="1">
      <alignment horizontal="right" vertical="top"/>
    </xf>
    <xf numFmtId="3" fontId="36" fillId="0" borderId="63" xfId="1" applyNumberFormat="1" applyFont="1" applyFill="1" applyBorder="1" applyAlignment="1">
      <alignment horizontal="right" vertical="top"/>
    </xf>
    <xf numFmtId="0" fontId="45" fillId="0" borderId="0" xfId="0" applyNumberFormat="1" applyFont="1" applyFill="1" applyBorder="1"/>
    <xf numFmtId="178" fontId="36" fillId="0" borderId="0" xfId="0" applyNumberFormat="1" applyFont="1" applyFill="1" applyBorder="1" applyAlignment="1">
      <alignment horizontal="left"/>
    </xf>
    <xf numFmtId="180" fontId="37" fillId="0" borderId="0" xfId="4" applyNumberFormat="1" applyFont="1" applyFill="1" applyBorder="1" applyAlignment="1">
      <alignment horizontal="right" vertical="top"/>
    </xf>
    <xf numFmtId="3" fontId="37" fillId="5" borderId="63" xfId="4" applyNumberFormat="1" applyFont="1" applyFill="1" applyBorder="1" applyAlignment="1">
      <alignment horizontal="right" vertical="top"/>
    </xf>
    <xf numFmtId="180" fontId="35" fillId="0" borderId="0" xfId="0" applyNumberFormat="1" applyFont="1"/>
    <xf numFmtId="0" fontId="35" fillId="0" borderId="0" xfId="0" applyNumberFormat="1" applyFont="1" applyFill="1" applyBorder="1"/>
    <xf numFmtId="180" fontId="35" fillId="0" borderId="0" xfId="0" applyNumberFormat="1" applyFont="1" applyFill="1" applyBorder="1"/>
    <xf numFmtId="194" fontId="35" fillId="0" borderId="0" xfId="0" applyNumberFormat="1" applyFont="1"/>
    <xf numFmtId="1" fontId="35" fillId="0" borderId="0" xfId="0" applyNumberFormat="1" applyFont="1"/>
    <xf numFmtId="2" fontId="35" fillId="0" borderId="0" xfId="0" applyNumberFormat="1" applyFont="1"/>
    <xf numFmtId="181" fontId="35" fillId="0" borderId="0" xfId="0" applyNumberFormat="1" applyFont="1"/>
    <xf numFmtId="0" fontId="35" fillId="0" borderId="0" xfId="0" quotePrefix="1" applyNumberFormat="1" applyFont="1"/>
    <xf numFmtId="0" fontId="45" fillId="0" borderId="63" xfId="0" applyNumberFormat="1" applyFont="1" applyBorder="1" applyAlignment="1">
      <alignment vertical="center" wrapText="1"/>
    </xf>
    <xf numFmtId="3" fontId="37" fillId="0" borderId="63" xfId="1" applyNumberFormat="1" applyFont="1" applyFill="1" applyBorder="1" applyAlignment="1">
      <alignment horizontal="right" vertical="top"/>
    </xf>
    <xf numFmtId="3" fontId="66" fillId="0" borderId="63" xfId="1" applyNumberFormat="1" applyFont="1" applyFill="1" applyBorder="1" applyAlignment="1">
      <alignment vertical="center"/>
    </xf>
    <xf numFmtId="3" fontId="36" fillId="0" borderId="63" xfId="4" applyNumberFormat="1" applyFont="1" applyFill="1" applyBorder="1" applyAlignment="1">
      <alignment horizontal="right"/>
    </xf>
    <xf numFmtId="3" fontId="66" fillId="0" borderId="63" xfId="1" applyNumberFormat="1" applyFont="1" applyFill="1" applyBorder="1" applyAlignment="1">
      <alignment horizontal="right" vertical="center"/>
    </xf>
    <xf numFmtId="179" fontId="36" fillId="0" borderId="0" xfId="4" applyNumberFormat="1" applyFont="1" applyFill="1" applyBorder="1" applyAlignment="1">
      <alignment horizontal="right" vertical="top"/>
    </xf>
    <xf numFmtId="180" fontId="36" fillId="0" borderId="0" xfId="4" applyNumberFormat="1" applyFont="1" applyFill="1" applyBorder="1" applyAlignment="1">
      <alignment horizontal="right" vertical="top"/>
    </xf>
    <xf numFmtId="179" fontId="66" fillId="0" borderId="0" xfId="1" applyNumberFormat="1" applyFont="1" applyFill="1" applyBorder="1" applyAlignment="1">
      <alignment vertical="center"/>
    </xf>
    <xf numFmtId="195" fontId="36" fillId="0" borderId="0" xfId="4" applyNumberFormat="1" applyFont="1" applyFill="1" applyBorder="1" applyAlignment="1">
      <alignment horizontal="right" vertical="top"/>
    </xf>
    <xf numFmtId="0" fontId="60" fillId="0" borderId="0" xfId="0" applyFont="1"/>
    <xf numFmtId="0" fontId="59" fillId="0" borderId="84" xfId="0" applyNumberFormat="1" applyFont="1" applyFill="1" applyBorder="1" applyAlignment="1">
      <alignment vertical="center"/>
    </xf>
    <xf numFmtId="17" fontId="36" fillId="0" borderId="0" xfId="22" applyNumberFormat="1" applyFont="1" applyBorder="1" applyAlignment="1">
      <alignment horizontal="left"/>
    </xf>
    <xf numFmtId="180" fontId="45" fillId="0" borderId="0" xfId="0" applyNumberFormat="1" applyFont="1" applyBorder="1"/>
    <xf numFmtId="194" fontId="45" fillId="0" borderId="0" xfId="0" applyNumberFormat="1" applyFont="1" applyBorder="1"/>
    <xf numFmtId="17" fontId="37" fillId="0" borderId="0" xfId="22" applyNumberFormat="1" applyFont="1" applyBorder="1" applyAlignment="1">
      <alignment horizontal="left"/>
    </xf>
    <xf numFmtId="0" fontId="60" fillId="0" borderId="0" xfId="0" applyNumberFormat="1" applyFont="1"/>
    <xf numFmtId="17" fontId="35" fillId="0" borderId="63" xfId="0" applyNumberFormat="1" applyFont="1" applyFill="1" applyBorder="1" applyAlignment="1">
      <alignment horizontal="left" vertical="center"/>
    </xf>
    <xf numFmtId="3" fontId="35" fillId="0" borderId="63" xfId="0" applyNumberFormat="1" applyFont="1" applyFill="1" applyBorder="1" applyAlignment="1">
      <alignment horizontal="right"/>
    </xf>
    <xf numFmtId="194" fontId="36" fillId="0" borderId="0" xfId="4" applyNumberFormat="1" applyFont="1" applyFill="1" applyBorder="1" applyAlignment="1">
      <alignment horizontal="right" vertical="top"/>
    </xf>
    <xf numFmtId="178" fontId="37" fillId="0" borderId="54" xfId="0" applyNumberFormat="1" applyFont="1" applyFill="1" applyBorder="1" applyAlignment="1">
      <alignment horizontal="left"/>
    </xf>
    <xf numFmtId="3" fontId="35" fillId="0" borderId="63" xfId="0" applyNumberFormat="1" applyFont="1" applyFill="1" applyBorder="1" applyAlignment="1"/>
    <xf numFmtId="3" fontId="36" fillId="0" borderId="63" xfId="4" applyNumberFormat="1" applyFont="1" applyFill="1" applyBorder="1" applyAlignment="1">
      <alignment vertical="top"/>
    </xf>
    <xf numFmtId="3" fontId="35" fillId="0" borderId="63" xfId="1" applyNumberFormat="1" applyFont="1" applyFill="1" applyBorder="1" applyAlignment="1"/>
    <xf numFmtId="3" fontId="45" fillId="0" borderId="0" xfId="0" applyNumberFormat="1" applyFont="1" applyFill="1" applyBorder="1" applyAlignment="1">
      <alignment horizontal="center"/>
    </xf>
    <xf numFmtId="166" fontId="45" fillId="0" borderId="0" xfId="0" applyNumberFormat="1" applyFont="1" applyFill="1" applyBorder="1" applyAlignment="1">
      <alignment horizontal="center"/>
    </xf>
    <xf numFmtId="0" fontId="45" fillId="0" borderId="0" xfId="0" applyNumberFormat="1" applyFont="1" applyFill="1" applyBorder="1" applyAlignment="1">
      <alignment horizontal="center"/>
    </xf>
    <xf numFmtId="180" fontId="36" fillId="5" borderId="0" xfId="4" applyNumberFormat="1" applyFont="1" applyFill="1" applyBorder="1" applyAlignment="1">
      <alignment horizontal="right" vertical="top"/>
    </xf>
    <xf numFmtId="179" fontId="36" fillId="5" borderId="0" xfId="4" applyNumberFormat="1" applyFont="1" applyFill="1" applyBorder="1" applyAlignment="1">
      <alignment horizontal="right" vertical="top"/>
    </xf>
    <xf numFmtId="180" fontId="37" fillId="5" borderId="0" xfId="4" applyNumberFormat="1" applyFont="1" applyFill="1" applyBorder="1" applyAlignment="1">
      <alignment horizontal="right" vertical="top"/>
    </xf>
    <xf numFmtId="9" fontId="35" fillId="0" borderId="0" xfId="34" applyFont="1"/>
    <xf numFmtId="197" fontId="0" fillId="0" borderId="0" xfId="0" applyNumberFormat="1"/>
    <xf numFmtId="0" fontId="67" fillId="5" borderId="0" xfId="0" applyNumberFormat="1" applyFont="1" applyFill="1" applyBorder="1" applyAlignment="1">
      <alignment horizontal="left" vertical="center"/>
    </xf>
    <xf numFmtId="0" fontId="68" fillId="0" borderId="0" xfId="0" applyFont="1"/>
    <xf numFmtId="0" fontId="69" fillId="8" borderId="63" xfId="0" applyNumberFormat="1" applyFont="1" applyFill="1" applyBorder="1" applyAlignment="1">
      <alignment horizontal="center" vertical="top" wrapText="1"/>
    </xf>
    <xf numFmtId="0" fontId="69" fillId="8" borderId="63" xfId="0" applyNumberFormat="1" applyFont="1" applyFill="1" applyBorder="1" applyAlignment="1">
      <alignment vertical="center" wrapText="1"/>
    </xf>
    <xf numFmtId="0" fontId="69" fillId="8" borderId="63" xfId="0" applyNumberFormat="1" applyFont="1" applyFill="1" applyBorder="1" applyAlignment="1">
      <alignment vertical="top" wrapText="1"/>
    </xf>
    <xf numFmtId="3" fontId="72" fillId="5" borderId="63" xfId="4" applyNumberFormat="1" applyFont="1" applyFill="1" applyBorder="1" applyAlignment="1">
      <alignment horizontal="right" vertical="top"/>
    </xf>
    <xf numFmtId="3" fontId="72" fillId="0" borderId="63" xfId="4" applyNumberFormat="1" applyFont="1" applyFill="1" applyBorder="1" applyAlignment="1">
      <alignment horizontal="right" vertical="top"/>
    </xf>
    <xf numFmtId="3" fontId="73" fillId="0" borderId="63" xfId="4" applyNumberFormat="1" applyFont="1" applyFill="1" applyBorder="1" applyAlignment="1">
      <alignment horizontal="right" vertical="top"/>
    </xf>
    <xf numFmtId="178" fontId="73" fillId="0" borderId="63" xfId="0" applyNumberFormat="1" applyFont="1" applyFill="1" applyBorder="1" applyAlignment="1">
      <alignment horizontal="left"/>
    </xf>
    <xf numFmtId="0" fontId="68" fillId="0" borderId="0" xfId="0" applyFont="1" applyFill="1"/>
    <xf numFmtId="178" fontId="72" fillId="0" borderId="54" xfId="0" applyNumberFormat="1" applyFont="1" applyFill="1" applyBorder="1" applyAlignment="1">
      <alignment horizontal="left"/>
    </xf>
    <xf numFmtId="2" fontId="68" fillId="0" borderId="0" xfId="0" applyNumberFormat="1" applyFont="1" applyFill="1"/>
    <xf numFmtId="166" fontId="68" fillId="0" borderId="0" xfId="0" applyNumberFormat="1" applyFont="1" applyFill="1"/>
    <xf numFmtId="17" fontId="74" fillId="0" borderId="63" xfId="0" applyNumberFormat="1" applyFont="1" applyFill="1" applyBorder="1" applyAlignment="1">
      <alignment horizontal="left" vertical="center"/>
    </xf>
    <xf numFmtId="3" fontId="73" fillId="0" borderId="63" xfId="4" applyNumberFormat="1" applyFont="1" applyFill="1" applyBorder="1" applyAlignment="1">
      <alignment vertical="top"/>
    </xf>
    <xf numFmtId="3" fontId="74" fillId="0" borderId="63" xfId="1" applyNumberFormat="1" applyFont="1" applyFill="1" applyBorder="1" applyAlignment="1"/>
    <xf numFmtId="17" fontId="74" fillId="0" borderId="0" xfId="0" applyNumberFormat="1" applyFont="1" applyBorder="1" applyAlignment="1">
      <alignment horizontal="left" vertical="center"/>
    </xf>
    <xf numFmtId="3" fontId="73" fillId="5" borderId="0" xfId="4" applyNumberFormat="1" applyFont="1" applyFill="1" applyBorder="1" applyAlignment="1">
      <alignment vertical="top"/>
    </xf>
    <xf numFmtId="3" fontId="74" fillId="0" borderId="0" xfId="1" applyNumberFormat="1" applyFont="1" applyBorder="1" applyAlignment="1"/>
    <xf numFmtId="3" fontId="74" fillId="0" borderId="0" xfId="0" applyNumberFormat="1" applyFont="1" applyBorder="1" applyAlignment="1"/>
    <xf numFmtId="188" fontId="74" fillId="0" borderId="0" xfId="1" applyNumberFormat="1" applyFont="1" applyBorder="1" applyAlignment="1"/>
    <xf numFmtId="0" fontId="69" fillId="0" borderId="0" xfId="0" applyNumberFormat="1" applyFont="1" applyFill="1"/>
    <xf numFmtId="2" fontId="68" fillId="0" borderId="0" xfId="0" applyNumberFormat="1" applyFont="1"/>
    <xf numFmtId="0" fontId="75" fillId="0" borderId="0" xfId="0" applyFont="1"/>
    <xf numFmtId="0" fontId="46" fillId="8" borderId="63" xfId="0" applyFont="1" applyFill="1" applyBorder="1" applyAlignment="1">
      <alignment horizontal="center" vertical="center" wrapText="1"/>
    </xf>
    <xf numFmtId="181" fontId="36" fillId="0" borderId="63" xfId="0" applyNumberFormat="1" applyFont="1" applyFill="1" applyBorder="1" applyAlignment="1">
      <alignment horizontal="center" vertical="center" wrapText="1"/>
    </xf>
    <xf numFmtId="181" fontId="36" fillId="0" borderId="63" xfId="0" applyNumberFormat="1" applyFont="1" applyFill="1" applyBorder="1" applyAlignment="1">
      <alignment horizontal="left" vertical="top" wrapText="1"/>
    </xf>
    <xf numFmtId="182" fontId="36" fillId="0" borderId="63" xfId="0" applyNumberFormat="1" applyFont="1" applyFill="1" applyBorder="1" applyAlignment="1">
      <alignment horizontal="left" vertical="top" wrapText="1"/>
    </xf>
    <xf numFmtId="166" fontId="75" fillId="0" borderId="0" xfId="0" applyNumberFormat="1" applyFont="1"/>
    <xf numFmtId="181" fontId="37" fillId="0" borderId="63" xfId="0" applyNumberFormat="1" applyFont="1" applyFill="1" applyBorder="1" applyAlignment="1">
      <alignment horizontal="center" vertical="center" wrapText="1"/>
    </xf>
    <xf numFmtId="1" fontId="75" fillId="0" borderId="0" xfId="0" applyNumberFormat="1" applyFont="1"/>
    <xf numFmtId="181" fontId="36" fillId="0" borderId="63" xfId="0" applyNumberFormat="1" applyFont="1" applyFill="1" applyBorder="1" applyAlignment="1">
      <alignment horizontal="right" vertical="top" wrapText="1"/>
    </xf>
    <xf numFmtId="182" fontId="16" fillId="0" borderId="63" xfId="0" applyNumberFormat="1" applyFont="1" applyFill="1" applyBorder="1" applyAlignment="1">
      <alignment horizontal="left" vertical="top" wrapText="1"/>
    </xf>
    <xf numFmtId="182" fontId="37" fillId="0" borderId="63" xfId="0" applyNumberFormat="1" applyFont="1" applyFill="1" applyBorder="1" applyAlignment="1">
      <alignment horizontal="center" vertical="top" wrapText="1"/>
    </xf>
    <xf numFmtId="182" fontId="36" fillId="0" borderId="63" xfId="0" applyNumberFormat="1" applyFont="1" applyFill="1" applyBorder="1" applyAlignment="1">
      <alignment horizontal="center" vertical="center" wrapText="1"/>
    </xf>
    <xf numFmtId="0" fontId="35" fillId="0" borderId="0" xfId="0" applyFont="1" applyFill="1"/>
    <xf numFmtId="0" fontId="37" fillId="0" borderId="0" xfId="0" applyFont="1" applyFill="1" applyBorder="1" applyAlignment="1">
      <alignment horizontal="center" vertical="top" wrapText="1"/>
    </xf>
    <xf numFmtId="0" fontId="45" fillId="0" borderId="0" xfId="0" applyFont="1" applyFill="1"/>
    <xf numFmtId="0" fontId="75" fillId="0" borderId="0" xfId="0" applyFont="1" applyFill="1"/>
    <xf numFmtId="2" fontId="77" fillId="0" borderId="0" xfId="0" applyNumberFormat="1" applyFont="1" applyFill="1"/>
    <xf numFmtId="0" fontId="75" fillId="10" borderId="0" xfId="0" applyFont="1" applyFill="1"/>
    <xf numFmtId="0" fontId="37" fillId="0" borderId="80" xfId="0" applyFont="1" applyFill="1" applyBorder="1" applyAlignment="1"/>
    <xf numFmtId="181" fontId="36" fillId="0" borderId="63" xfId="0" applyNumberFormat="1" applyFont="1" applyFill="1" applyBorder="1" applyAlignment="1">
      <alignment horizontal="center" vertical="top" wrapText="1"/>
    </xf>
    <xf numFmtId="0" fontId="36" fillId="0" borderId="63" xfId="0" applyFont="1" applyFill="1" applyBorder="1" applyAlignment="1">
      <alignment horizontal="left" vertical="top"/>
    </xf>
    <xf numFmtId="3" fontId="36" fillId="0" borderId="63" xfId="0" applyNumberFormat="1" applyFont="1" applyFill="1" applyBorder="1" applyAlignment="1">
      <alignment horizontal="right" vertical="top"/>
    </xf>
    <xf numFmtId="181" fontId="75" fillId="0" borderId="63" xfId="0" applyNumberFormat="1" applyFont="1" applyFill="1" applyBorder="1"/>
    <xf numFmtId="0" fontId="59" fillId="0" borderId="72" xfId="0" applyNumberFormat="1" applyFont="1" applyFill="1" applyBorder="1" applyAlignment="1">
      <alignment vertical="center"/>
    </xf>
    <xf numFmtId="3" fontId="46" fillId="0" borderId="72" xfId="0" applyNumberFormat="1" applyFont="1" applyFill="1" applyBorder="1" applyAlignment="1">
      <alignment horizontal="right" vertical="top"/>
    </xf>
    <xf numFmtId="0" fontId="67" fillId="0" borderId="81" xfId="0" applyFont="1" applyFill="1" applyBorder="1" applyAlignment="1">
      <alignment horizontal="center" vertical="top"/>
    </xf>
    <xf numFmtId="0" fontId="67" fillId="0" borderId="82" xfId="0" applyFont="1" applyFill="1" applyBorder="1" applyAlignment="1">
      <alignment horizontal="center" vertical="top"/>
    </xf>
    <xf numFmtId="0" fontId="46" fillId="0" borderId="80" xfId="0" applyFont="1" applyFill="1" applyBorder="1" applyAlignment="1">
      <alignment horizontal="right" vertical="top"/>
    </xf>
    <xf numFmtId="0" fontId="46" fillId="0" borderId="97" xfId="0" applyFont="1" applyFill="1" applyBorder="1" applyAlignment="1">
      <alignment horizontal="left" vertical="top"/>
    </xf>
    <xf numFmtId="0" fontId="67" fillId="0" borderId="72" xfId="0" applyFont="1" applyFill="1" applyBorder="1" applyAlignment="1">
      <alignment horizontal="center" vertical="top"/>
    </xf>
    <xf numFmtId="182" fontId="66" fillId="0" borderId="72" xfId="0" applyNumberFormat="1" applyFont="1" applyFill="1" applyBorder="1" applyAlignment="1">
      <alignment horizontal="left" vertical="top"/>
    </xf>
    <xf numFmtId="3" fontId="66" fillId="0" borderId="72" xfId="0" applyNumberFormat="1" applyFont="1" applyFill="1" applyBorder="1" applyAlignment="1">
      <alignment horizontal="right" vertical="top"/>
    </xf>
    <xf numFmtId="3" fontId="66" fillId="0" borderId="97" xfId="0" applyNumberFormat="1" applyFont="1" applyFill="1" applyBorder="1" applyAlignment="1">
      <alignment horizontal="right" vertical="top"/>
    </xf>
    <xf numFmtId="182" fontId="46" fillId="0" borderId="63" xfId="0" applyNumberFormat="1" applyFont="1" applyFill="1" applyBorder="1" applyAlignment="1">
      <alignment horizontal="left" vertical="top"/>
    </xf>
    <xf numFmtId="0" fontId="46" fillId="0" borderId="97" xfId="0" applyFont="1" applyFill="1" applyBorder="1" applyAlignment="1">
      <alignment horizontal="left" vertical="top" wrapText="1"/>
    </xf>
    <xf numFmtId="182" fontId="46" fillId="0" borderId="63" xfId="0" applyNumberFormat="1" applyFont="1" applyFill="1" applyBorder="1" applyAlignment="1">
      <alignment horizontal="left" vertical="top" wrapText="1"/>
    </xf>
    <xf numFmtId="182" fontId="66" fillId="0" borderId="97" xfId="0" applyNumberFormat="1" applyFont="1" applyFill="1" applyBorder="1" applyAlignment="1">
      <alignment horizontal="left" vertical="top"/>
    </xf>
    <xf numFmtId="181" fontId="36" fillId="0" borderId="80" xfId="0" applyNumberFormat="1" applyFont="1" applyFill="1" applyBorder="1" applyAlignment="1">
      <alignment horizontal="right" vertical="top" wrapText="1"/>
    </xf>
    <xf numFmtId="181" fontId="36" fillId="0" borderId="98" xfId="0" applyNumberFormat="1" applyFont="1" applyFill="1" applyBorder="1" applyAlignment="1">
      <alignment horizontal="right" vertical="top" wrapText="1"/>
    </xf>
    <xf numFmtId="182" fontId="46" fillId="0" borderId="99" xfId="0" applyNumberFormat="1" applyFont="1" applyFill="1" applyBorder="1" applyAlignment="1">
      <alignment horizontal="left" vertical="top"/>
    </xf>
    <xf numFmtId="3" fontId="46" fillId="0" borderId="99" xfId="0" applyNumberFormat="1" applyFont="1" applyFill="1" applyBorder="1" applyAlignment="1">
      <alignment horizontal="right" vertical="top"/>
    </xf>
    <xf numFmtId="0" fontId="46" fillId="0" borderId="72" xfId="0" applyFont="1" applyFill="1" applyBorder="1" applyAlignment="1">
      <alignment horizontal="right" vertical="top"/>
    </xf>
    <xf numFmtId="3" fontId="66" fillId="0" borderId="80" xfId="0" applyNumberFormat="1" applyFont="1" applyFill="1" applyBorder="1" applyAlignment="1">
      <alignment horizontal="right" vertical="top"/>
    </xf>
    <xf numFmtId="182" fontId="46" fillId="0" borderId="72" xfId="0" applyNumberFormat="1" applyFont="1" applyFill="1" applyBorder="1" applyAlignment="1">
      <alignment horizontal="left" vertical="top"/>
    </xf>
    <xf numFmtId="0" fontId="66" fillId="0" borderId="63" xfId="0" applyFont="1" applyFill="1" applyBorder="1" applyAlignment="1">
      <alignment horizontal="left" vertical="top"/>
    </xf>
    <xf numFmtId="3" fontId="66" fillId="0" borderId="63" xfId="0" applyNumberFormat="1" applyFont="1" applyFill="1" applyBorder="1" applyAlignment="1">
      <alignment horizontal="right" vertical="top"/>
    </xf>
    <xf numFmtId="0" fontId="66" fillId="0" borderId="80" xfId="0" applyFont="1" applyFill="1" applyBorder="1" applyAlignment="1">
      <alignment horizontal="left" vertical="top"/>
    </xf>
    <xf numFmtId="0" fontId="46" fillId="0" borderId="63" xfId="0" applyFont="1" applyFill="1" applyBorder="1" applyAlignment="1">
      <alignment horizontal="left" vertical="top"/>
    </xf>
    <xf numFmtId="182" fontId="46" fillId="0" borderId="72" xfId="0" applyNumberFormat="1" applyFont="1" applyFill="1" applyBorder="1" applyAlignment="1">
      <alignment horizontal="center" vertical="top"/>
    </xf>
    <xf numFmtId="182" fontId="46" fillId="0" borderId="0" xfId="0" applyNumberFormat="1" applyFont="1" applyFill="1" applyBorder="1" applyAlignment="1">
      <alignment horizontal="center" vertical="top"/>
    </xf>
    <xf numFmtId="181" fontId="66" fillId="0" borderId="72" xfId="0" applyNumberFormat="1" applyFont="1" applyFill="1" applyBorder="1" applyAlignment="1">
      <alignment horizontal="center" vertical="top"/>
    </xf>
    <xf numFmtId="3" fontId="66" fillId="0" borderId="72" xfId="0" applyNumberFormat="1" applyFont="1" applyFill="1" applyBorder="1" applyAlignment="1">
      <alignment vertical="top"/>
    </xf>
    <xf numFmtId="181" fontId="36" fillId="0" borderId="99" xfId="0" applyNumberFormat="1" applyFont="1" applyFill="1" applyBorder="1" applyAlignment="1">
      <alignment horizontal="right" vertical="top" wrapText="1"/>
    </xf>
    <xf numFmtId="3" fontId="46" fillId="0" borderId="99" xfId="0" applyNumberFormat="1" applyFont="1" applyFill="1" applyBorder="1" applyAlignment="1">
      <alignment vertical="top"/>
    </xf>
    <xf numFmtId="3" fontId="46" fillId="0" borderId="92" xfId="0" applyNumberFormat="1" applyFont="1" applyFill="1" applyBorder="1" applyAlignment="1">
      <alignment horizontal="right" vertical="top"/>
    </xf>
    <xf numFmtId="182" fontId="46" fillId="0" borderId="80" xfId="0" applyNumberFormat="1" applyFont="1" applyFill="1" applyBorder="1" applyAlignment="1">
      <alignment vertical="top"/>
    </xf>
    <xf numFmtId="182" fontId="46" fillId="0" borderId="81" xfId="0" applyNumberFormat="1" applyFont="1" applyFill="1" applyBorder="1" applyAlignment="1">
      <alignment horizontal="center" vertical="top"/>
    </xf>
    <xf numFmtId="3" fontId="66" fillId="0" borderId="63" xfId="0" applyNumberFormat="1" applyFont="1" applyFill="1" applyBorder="1" applyAlignment="1">
      <alignment horizontal="left" vertical="top"/>
    </xf>
    <xf numFmtId="3" fontId="66" fillId="0" borderId="80" xfId="0" applyNumberFormat="1" applyFont="1" applyFill="1" applyBorder="1" applyAlignment="1">
      <alignment horizontal="left" vertical="top"/>
    </xf>
    <xf numFmtId="3" fontId="66" fillId="0" borderId="72" xfId="0" applyNumberFormat="1" applyFont="1" applyFill="1" applyBorder="1" applyAlignment="1">
      <alignment horizontal="left" vertical="top"/>
    </xf>
    <xf numFmtId="3" fontId="46" fillId="0" borderId="72" xfId="0" applyNumberFormat="1" applyFont="1" applyFill="1" applyBorder="1" applyAlignment="1">
      <alignment horizontal="left" vertical="top"/>
    </xf>
    <xf numFmtId="3" fontId="66" fillId="0" borderId="97" xfId="0" applyNumberFormat="1" applyFont="1" applyFill="1" applyBorder="1" applyAlignment="1">
      <alignment horizontal="left" vertical="top"/>
    </xf>
    <xf numFmtId="181" fontId="37" fillId="0" borderId="31" xfId="0" applyNumberFormat="1" applyFont="1" applyFill="1" applyBorder="1" applyAlignment="1">
      <alignment horizontal="right" vertical="top" wrapText="1"/>
    </xf>
    <xf numFmtId="3" fontId="75" fillId="0" borderId="0" xfId="0" applyNumberFormat="1" applyFont="1" applyFill="1" applyBorder="1"/>
    <xf numFmtId="181" fontId="36" fillId="0" borderId="92" xfId="0" applyNumberFormat="1" applyFont="1" applyFill="1" applyBorder="1" applyAlignment="1">
      <alignment horizontal="right" vertical="top" wrapText="1"/>
    </xf>
    <xf numFmtId="3" fontId="46" fillId="0" borderId="92" xfId="0" applyNumberFormat="1" applyFont="1" applyFill="1" applyBorder="1" applyAlignment="1">
      <alignment horizontal="left" vertical="top"/>
    </xf>
    <xf numFmtId="182" fontId="66" fillId="0" borderId="0" xfId="0" applyNumberFormat="1" applyFont="1" applyFill="1" applyBorder="1" applyAlignment="1">
      <alignment horizontal="right" vertical="top"/>
    </xf>
    <xf numFmtId="0" fontId="35" fillId="0" borderId="0" xfId="0" applyNumberFormat="1" applyFont="1" applyFill="1" applyAlignment="1">
      <alignment horizontal="left" wrapText="1"/>
    </xf>
    <xf numFmtId="181" fontId="66" fillId="0" borderId="0" xfId="0" applyNumberFormat="1" applyFont="1" applyFill="1" applyBorder="1" applyAlignment="1">
      <alignment horizontal="right" vertical="top"/>
    </xf>
    <xf numFmtId="0" fontId="75" fillId="0" borderId="0" xfId="0" applyNumberFormat="1" applyFont="1" applyFill="1"/>
    <xf numFmtId="200" fontId="75" fillId="0" borderId="0" xfId="0" applyNumberFormat="1" applyFont="1" applyFill="1"/>
    <xf numFmtId="197" fontId="75" fillId="0" borderId="0" xfId="0" applyNumberFormat="1" applyFont="1" applyFill="1"/>
    <xf numFmtId="184" fontId="74" fillId="0" borderId="31" xfId="64" applyFont="1" applyBorder="1" applyAlignment="1">
      <alignment horizontal="justify" vertical="top" wrapText="1"/>
    </xf>
    <xf numFmtId="184" fontId="74" fillId="0" borderId="54" xfId="64" applyFont="1" applyBorder="1" applyAlignment="1">
      <alignment vertical="center" wrapText="1"/>
    </xf>
    <xf numFmtId="184" fontId="74" fillId="0" borderId="54" xfId="64" applyFont="1" applyBorder="1" applyAlignment="1">
      <alignment vertical="top" wrapText="1"/>
    </xf>
    <xf numFmtId="166" fontId="44" fillId="0" borderId="54" xfId="26" applyNumberFormat="1" applyFont="1" applyFill="1" applyBorder="1" applyAlignment="1">
      <alignment horizontal="right" wrapText="1"/>
    </xf>
    <xf numFmtId="184" fontId="74" fillId="0" borderId="31" xfId="64" applyFont="1" applyBorder="1" applyAlignment="1">
      <alignment vertical="top" wrapText="1"/>
    </xf>
    <xf numFmtId="184" fontId="45" fillId="0" borderId="0" xfId="64" applyFont="1" applyAlignment="1">
      <alignment horizontal="left" vertical="center" wrapText="1"/>
    </xf>
    <xf numFmtId="184" fontId="35" fillId="0" borderId="0" xfId="64" applyFont="1" applyAlignment="1">
      <alignment horizontal="left" vertical="center" wrapText="1"/>
    </xf>
    <xf numFmtId="184" fontId="69" fillId="0" borderId="0" xfId="64" applyFont="1" applyAlignment="1">
      <alignment vertical="center"/>
    </xf>
    <xf numFmtId="0" fontId="37" fillId="0" borderId="80" xfId="0" applyFont="1" applyFill="1" applyBorder="1" applyAlignment="1">
      <alignment horizontal="left"/>
    </xf>
    <xf numFmtId="2" fontId="76" fillId="0" borderId="0" xfId="0" applyNumberFormat="1" applyFont="1" applyFill="1"/>
    <xf numFmtId="180" fontId="35" fillId="0" borderId="0" xfId="0" applyNumberFormat="1" applyFont="1" applyFill="1"/>
    <xf numFmtId="181" fontId="36" fillId="0" borderId="0" xfId="1" applyNumberFormat="1" applyFont="1" applyFill="1" applyBorder="1" applyAlignment="1">
      <alignment horizontal="right" vertical="top"/>
    </xf>
    <xf numFmtId="0" fontId="21" fillId="0" borderId="63" xfId="10" applyFont="1" applyFill="1" applyBorder="1" applyAlignment="1">
      <alignment horizontal="center" vertical="center"/>
    </xf>
    <xf numFmtId="1" fontId="21" fillId="0" borderId="63" xfId="10" applyNumberFormat="1" applyFont="1" applyFill="1" applyBorder="1" applyAlignment="1">
      <alignment horizontal="left" vertical="center" wrapText="1" indent="1"/>
    </xf>
    <xf numFmtId="166" fontId="24" fillId="0" borderId="43" xfId="0" applyNumberFormat="1" applyFont="1" applyFill="1" applyBorder="1" applyAlignment="1">
      <alignment horizontal="right"/>
    </xf>
    <xf numFmtId="165" fontId="47" fillId="0" borderId="63" xfId="0" applyNumberFormat="1" applyFont="1" applyFill="1" applyBorder="1" applyAlignment="1">
      <alignment horizontal="right"/>
    </xf>
    <xf numFmtId="165" fontId="48" fillId="0" borderId="63" xfId="0" applyNumberFormat="1" applyFont="1" applyFill="1" applyBorder="1" applyAlignment="1">
      <alignment horizontal="right"/>
    </xf>
    <xf numFmtId="0" fontId="23" fillId="0" borderId="63" xfId="0" applyFont="1" applyFill="1" applyBorder="1" applyAlignment="1">
      <alignment vertical="center"/>
    </xf>
    <xf numFmtId="0" fontId="23" fillId="0" borderId="63" xfId="0" applyFont="1" applyFill="1" applyBorder="1" applyAlignment="1">
      <alignment horizontal="left" vertical="center" wrapText="1"/>
    </xf>
    <xf numFmtId="0" fontId="45" fillId="0" borderId="63" xfId="0" applyNumberFormat="1" applyFont="1" applyFill="1" applyBorder="1" applyAlignment="1">
      <alignment horizontal="center" vertical="center" wrapText="1"/>
    </xf>
    <xf numFmtId="181" fontId="37" fillId="0" borderId="80" xfId="0" applyNumberFormat="1" applyFont="1" applyFill="1" applyBorder="1" applyAlignment="1">
      <alignment horizontal="left" vertical="top" wrapText="1"/>
    </xf>
    <xf numFmtId="181" fontId="37" fillId="0" borderId="63" xfId="0" applyNumberFormat="1" applyFont="1" applyFill="1" applyBorder="1" applyAlignment="1">
      <alignment horizontal="left" vertical="top" wrapText="1"/>
    </xf>
    <xf numFmtId="182" fontId="37" fillId="0" borderId="63" xfId="0" applyNumberFormat="1" applyFont="1" applyFill="1" applyBorder="1" applyAlignment="1">
      <alignment horizontal="left" vertical="top" wrapText="1"/>
    </xf>
    <xf numFmtId="0" fontId="37" fillId="0" borderId="81" xfId="0" applyFont="1" applyFill="1" applyBorder="1" applyAlignment="1">
      <alignment horizontal="center"/>
    </xf>
    <xf numFmtId="0" fontId="37" fillId="0" borderId="82" xfId="0" applyFont="1" applyFill="1" applyBorder="1" applyAlignment="1">
      <alignment horizontal="center"/>
    </xf>
    <xf numFmtId="0" fontId="37" fillId="0" borderId="63" xfId="0" applyFont="1" applyFill="1" applyBorder="1" applyAlignment="1">
      <alignment horizontal="center" vertical="center" wrapText="1"/>
    </xf>
    <xf numFmtId="182" fontId="67" fillId="0" borderId="81" xfId="0" applyNumberFormat="1" applyFont="1" applyFill="1" applyBorder="1" applyAlignment="1">
      <alignment horizontal="center" vertical="top"/>
    </xf>
    <xf numFmtId="182" fontId="67" fillId="0" borderId="72" xfId="0" applyNumberFormat="1" applyFont="1" applyFill="1" applyBorder="1" applyAlignment="1">
      <alignment horizontal="center" vertical="top"/>
    </xf>
    <xf numFmtId="1" fontId="36" fillId="0" borderId="92" xfId="0" applyNumberFormat="1" applyFont="1" applyFill="1" applyBorder="1" applyAlignment="1">
      <alignment horizontal="right"/>
    </xf>
    <xf numFmtId="1" fontId="81" fillId="0" borderId="0" xfId="0" applyNumberFormat="1" applyFont="1" applyFill="1"/>
    <xf numFmtId="0" fontId="45" fillId="0" borderId="63" xfId="0" applyNumberFormat="1" applyFont="1" applyFill="1" applyBorder="1" applyAlignment="1">
      <alignment horizontal="center"/>
    </xf>
    <xf numFmtId="0" fontId="35" fillId="0" borderId="0" xfId="0" applyNumberFormat="1" applyFont="1" applyFill="1" applyAlignment="1">
      <alignment horizontal="center"/>
    </xf>
    <xf numFmtId="0" fontId="45" fillId="0" borderId="63" xfId="0" applyNumberFormat="1" applyFont="1" applyFill="1" applyBorder="1" applyAlignment="1">
      <alignment vertical="center" wrapText="1"/>
    </xf>
    <xf numFmtId="181" fontId="45" fillId="0" borderId="0" xfId="0" applyNumberFormat="1" applyFont="1" applyFill="1"/>
    <xf numFmtId="0" fontId="60" fillId="0" borderId="0" xfId="0" applyFont="1" applyFill="1"/>
    <xf numFmtId="0" fontId="62" fillId="0" borderId="0" xfId="0" applyNumberFormat="1" applyFont="1" applyFill="1"/>
    <xf numFmtId="164" fontId="35" fillId="0" borderId="0" xfId="0" applyNumberFormat="1" applyFont="1" applyFill="1"/>
    <xf numFmtId="195" fontId="35" fillId="0" borderId="0" xfId="0" applyNumberFormat="1" applyFont="1" applyFill="1"/>
    <xf numFmtId="166" fontId="35" fillId="0" borderId="0" xfId="0" applyNumberFormat="1" applyFont="1" applyFill="1"/>
    <xf numFmtId="2" fontId="35" fillId="0" borderId="0" xfId="0" applyNumberFormat="1" applyFont="1" applyFill="1"/>
    <xf numFmtId="194" fontId="82" fillId="0" borderId="0" xfId="4" applyNumberFormat="1" applyFont="1" applyFill="1" applyBorder="1" applyAlignment="1">
      <alignment horizontal="right" vertical="top"/>
    </xf>
    <xf numFmtId="3" fontId="74" fillId="0" borderId="0" xfId="1" applyNumberFormat="1" applyFont="1" applyFill="1" applyBorder="1" applyAlignment="1"/>
    <xf numFmtId="17" fontId="74" fillId="0" borderId="0" xfId="0" applyNumberFormat="1" applyFont="1" applyFill="1" applyBorder="1" applyAlignment="1">
      <alignment horizontal="left" vertical="center"/>
    </xf>
    <xf numFmtId="3" fontId="73" fillId="0" borderId="0" xfId="4" applyNumberFormat="1" applyFont="1" applyFill="1" applyBorder="1" applyAlignment="1">
      <alignment vertical="top"/>
    </xf>
    <xf numFmtId="181" fontId="37" fillId="0" borderId="92" xfId="0" applyNumberFormat="1" applyFont="1" applyFill="1" applyBorder="1" applyAlignment="1">
      <alignment horizontal="left" vertical="top" wrapText="1"/>
    </xf>
    <xf numFmtId="181" fontId="37" fillId="0" borderId="54" xfId="0" applyNumberFormat="1" applyFont="1" applyFill="1" applyBorder="1" applyAlignment="1">
      <alignment horizontal="left" vertical="top" wrapText="1"/>
    </xf>
    <xf numFmtId="0" fontId="37" fillId="0" borderId="54" xfId="0" applyFont="1" applyFill="1" applyBorder="1" applyAlignment="1">
      <alignment horizontal="center" vertical="top" wrapText="1"/>
    </xf>
    <xf numFmtId="166" fontId="75" fillId="0" borderId="0" xfId="0" applyNumberFormat="1" applyFont="1" applyFill="1"/>
    <xf numFmtId="2" fontId="75" fillId="0" borderId="0" xfId="0" applyNumberFormat="1" applyFont="1" applyFill="1"/>
    <xf numFmtId="0" fontId="37" fillId="0" borderId="98" xfId="0" applyFont="1" applyFill="1" applyBorder="1" applyAlignment="1"/>
    <xf numFmtId="0" fontId="37" fillId="0" borderId="31" xfId="0" applyFont="1" applyFill="1" applyBorder="1" applyAlignment="1"/>
    <xf numFmtId="181" fontId="36" fillId="0" borderId="92" xfId="0" applyNumberFormat="1" applyFont="1" applyFill="1" applyBorder="1" applyAlignment="1">
      <alignment horizontal="left" vertical="top" wrapText="1"/>
    </xf>
    <xf numFmtId="0" fontId="35" fillId="0" borderId="0" xfId="0" applyFont="1" applyFill="1" applyAlignment="1">
      <alignment horizontal="left" vertical="top"/>
    </xf>
    <xf numFmtId="0" fontId="37" fillId="0" borderId="72" xfId="0" applyFont="1" applyFill="1" applyBorder="1" applyAlignment="1">
      <alignment horizontal="center" vertical="center" wrapText="1"/>
    </xf>
    <xf numFmtId="0" fontId="83" fillId="0" borderId="81" xfId="0" applyFont="1" applyFill="1" applyBorder="1" applyAlignment="1">
      <alignment horizontal="center" vertical="top"/>
    </xf>
    <xf numFmtId="0" fontId="45" fillId="0" borderId="85" xfId="0" applyNumberFormat="1" applyFont="1" applyFill="1" applyBorder="1" applyAlignment="1">
      <alignment horizontal="center" vertical="center" wrapText="1"/>
    </xf>
    <xf numFmtId="0" fontId="67" fillId="0" borderId="96" xfId="0" applyFont="1" applyFill="1" applyBorder="1" applyAlignment="1">
      <alignment vertical="top"/>
    </xf>
    <xf numFmtId="0" fontId="46" fillId="0" borderId="98" xfId="0" applyFont="1" applyFill="1" applyBorder="1" applyAlignment="1">
      <alignment horizontal="right" vertical="top"/>
    </xf>
    <xf numFmtId="182" fontId="46" fillId="0" borderId="92" xfId="0" applyNumberFormat="1" applyFont="1" applyFill="1" applyBorder="1" applyAlignment="1">
      <alignment horizontal="left" vertical="top"/>
    </xf>
    <xf numFmtId="0" fontId="46" fillId="0" borderId="31" xfId="0" applyFont="1" applyFill="1" applyBorder="1" applyAlignment="1">
      <alignment horizontal="right" vertical="top"/>
    </xf>
    <xf numFmtId="182" fontId="46" fillId="0" borderId="54" xfId="0" applyNumberFormat="1" applyFont="1" applyFill="1" applyBorder="1" applyAlignment="1">
      <alignment horizontal="left" vertical="top" wrapText="1"/>
    </xf>
    <xf numFmtId="182" fontId="67" fillId="0" borderId="31" xfId="0" applyNumberFormat="1" applyFont="1" applyFill="1" applyBorder="1" applyAlignment="1">
      <alignment horizontal="left" vertical="top"/>
    </xf>
    <xf numFmtId="181" fontId="37" fillId="0" borderId="54" xfId="0" applyNumberFormat="1" applyFont="1" applyFill="1" applyBorder="1" applyAlignment="1">
      <alignment horizontal="right" vertical="top" wrapText="1"/>
    </xf>
    <xf numFmtId="0" fontId="46" fillId="0" borderId="99" xfId="0" applyFont="1" applyFill="1" applyBorder="1" applyAlignment="1">
      <alignment horizontal="left" vertical="top"/>
    </xf>
    <xf numFmtId="181" fontId="37" fillId="0" borderId="72" xfId="0" applyNumberFormat="1" applyFont="1" applyFill="1" applyBorder="1" applyAlignment="1">
      <alignment horizontal="right" vertical="top" wrapText="1"/>
    </xf>
    <xf numFmtId="182" fontId="46" fillId="0" borderId="54" xfId="0" applyNumberFormat="1" applyFont="1" applyFill="1" applyBorder="1" applyAlignment="1">
      <alignment horizontal="left" vertical="top"/>
    </xf>
    <xf numFmtId="0" fontId="75" fillId="0" borderId="102" xfId="0" applyFont="1" applyFill="1" applyBorder="1"/>
    <xf numFmtId="3" fontId="46" fillId="0" borderId="108" xfId="0" applyNumberFormat="1" applyFont="1" applyFill="1" applyBorder="1" applyAlignment="1">
      <alignment horizontal="right" vertical="top"/>
    </xf>
    <xf numFmtId="182" fontId="67" fillId="0" borderId="110" xfId="0" applyNumberFormat="1" applyFont="1" applyFill="1" applyBorder="1" applyAlignment="1">
      <alignment horizontal="left" vertical="top"/>
    </xf>
    <xf numFmtId="182" fontId="46" fillId="0" borderId="105" xfId="0" applyNumberFormat="1" applyFont="1" applyFill="1" applyBorder="1" applyAlignment="1">
      <alignment horizontal="left" vertical="top"/>
    </xf>
    <xf numFmtId="182" fontId="67" fillId="0" borderId="105" xfId="0" applyNumberFormat="1" applyFont="1" applyFill="1" applyBorder="1" applyAlignment="1">
      <alignment horizontal="left" vertical="top"/>
    </xf>
    <xf numFmtId="0" fontId="46" fillId="0" borderId="54" xfId="0" applyFont="1" applyFill="1" applyBorder="1" applyAlignment="1">
      <alignment horizontal="left" vertical="top"/>
    </xf>
    <xf numFmtId="181" fontId="36" fillId="0" borderId="105" xfId="0" applyNumberFormat="1" applyFont="1" applyFill="1" applyBorder="1" applyAlignment="1">
      <alignment horizontal="right" vertical="top" wrapText="1"/>
    </xf>
    <xf numFmtId="198" fontId="46" fillId="0" borderId="105" xfId="0" applyNumberFormat="1" applyFont="1" applyFill="1" applyBorder="1" applyAlignment="1">
      <alignment horizontal="right" vertical="top"/>
    </xf>
    <xf numFmtId="181" fontId="46" fillId="0" borderId="105" xfId="0" applyNumberFormat="1" applyFont="1" applyFill="1" applyBorder="1" applyAlignment="1">
      <alignment horizontal="right" vertical="top"/>
    </xf>
    <xf numFmtId="199" fontId="46" fillId="0" borderId="105" xfId="0" applyNumberFormat="1" applyFont="1" applyFill="1" applyBorder="1" applyAlignment="1">
      <alignment horizontal="right" vertical="top"/>
    </xf>
    <xf numFmtId="3" fontId="46" fillId="0" borderId="109" xfId="0" applyNumberFormat="1" applyFont="1" applyFill="1" applyBorder="1" applyAlignment="1">
      <alignment horizontal="right" vertical="top"/>
    </xf>
    <xf numFmtId="3" fontId="46" fillId="0" borderId="54" xfId="0" applyNumberFormat="1" applyFont="1" applyFill="1" applyBorder="1" applyAlignment="1">
      <alignment horizontal="left" vertical="top" wrapText="1"/>
    </xf>
    <xf numFmtId="3" fontId="66" fillId="0" borderId="54" xfId="0" applyNumberFormat="1" applyFont="1" applyFill="1" applyBorder="1" applyAlignment="1">
      <alignment horizontal="right" vertical="top"/>
    </xf>
    <xf numFmtId="181" fontId="36" fillId="0" borderId="54" xfId="0" applyNumberFormat="1" applyFont="1" applyFill="1" applyBorder="1" applyAlignment="1">
      <alignment horizontal="right" vertical="top" wrapText="1"/>
    </xf>
    <xf numFmtId="181" fontId="36" fillId="0" borderId="111" xfId="0" applyNumberFormat="1" applyFont="1" applyFill="1" applyBorder="1" applyAlignment="1">
      <alignment horizontal="right" vertical="top" wrapText="1"/>
    </xf>
    <xf numFmtId="3" fontId="46" fillId="0" borderId="110" xfId="0" applyNumberFormat="1" applyFont="1" applyFill="1" applyBorder="1" applyAlignment="1">
      <alignment horizontal="left" vertical="top"/>
    </xf>
    <xf numFmtId="3" fontId="46" fillId="0" borderId="110" xfId="0" applyNumberFormat="1" applyFont="1" applyFill="1" applyBorder="1" applyAlignment="1">
      <alignment horizontal="right" vertical="top"/>
    </xf>
    <xf numFmtId="0" fontId="75" fillId="0" borderId="104" xfId="0" applyFont="1" applyFill="1" applyBorder="1"/>
    <xf numFmtId="3" fontId="67" fillId="0" borderId="105" xfId="0" applyNumberFormat="1" applyFont="1" applyFill="1" applyBorder="1" applyAlignment="1">
      <alignment horizontal="left" vertical="top"/>
    </xf>
    <xf numFmtId="3" fontId="67" fillId="0" borderId="106" xfId="0" applyNumberFormat="1" applyFont="1" applyFill="1" applyBorder="1" applyAlignment="1">
      <alignment horizontal="left" vertical="top"/>
    </xf>
    <xf numFmtId="0" fontId="75" fillId="0" borderId="63" xfId="0" applyFont="1" applyFill="1" applyBorder="1"/>
    <xf numFmtId="182" fontId="46" fillId="0" borderId="109" xfId="0" applyNumberFormat="1" applyFont="1" applyFill="1" applyBorder="1" applyAlignment="1">
      <alignment horizontal="left" vertical="top"/>
    </xf>
    <xf numFmtId="17" fontId="35" fillId="0" borderId="0" xfId="0" applyNumberFormat="1" applyFont="1" applyFill="1" applyBorder="1" applyAlignment="1">
      <alignment horizontal="left" vertical="top"/>
    </xf>
    <xf numFmtId="3" fontId="36" fillId="0" borderId="0" xfId="4" applyNumberFormat="1" applyFont="1" applyFill="1" applyBorder="1" applyAlignment="1">
      <alignment vertical="top"/>
    </xf>
    <xf numFmtId="181" fontId="25" fillId="0" borderId="29" xfId="1" applyNumberFormat="1" applyFont="1" applyFill="1" applyBorder="1" applyAlignment="1">
      <alignment horizontal="center" vertical="center"/>
    </xf>
    <xf numFmtId="49" fontId="20" fillId="0" borderId="63" xfId="0" applyNumberFormat="1" applyFont="1" applyFill="1" applyBorder="1" applyAlignment="1">
      <alignment horizontal="left"/>
    </xf>
    <xf numFmtId="176" fontId="20" fillId="0" borderId="3" xfId="0" applyNumberFormat="1" applyFont="1" applyFill="1" applyBorder="1" applyAlignment="1">
      <alignment horizontal="right" vertical="center"/>
    </xf>
    <xf numFmtId="165" fontId="23" fillId="0" borderId="41" xfId="0" applyNumberFormat="1" applyFont="1" applyFill="1" applyBorder="1" applyAlignment="1">
      <alignment horizontal="right"/>
    </xf>
    <xf numFmtId="166" fontId="26" fillId="0" borderId="53" xfId="0" applyNumberFormat="1" applyFont="1" applyFill="1" applyBorder="1"/>
    <xf numFmtId="176" fontId="20" fillId="0" borderId="43" xfId="0" applyNumberFormat="1" applyFont="1" applyFill="1" applyBorder="1" applyAlignment="1">
      <alignment horizontal="right"/>
    </xf>
    <xf numFmtId="176" fontId="20" fillId="0" borderId="63" xfId="0" applyNumberFormat="1" applyFont="1" applyFill="1" applyBorder="1" applyAlignment="1">
      <alignment horizontal="right"/>
    </xf>
    <xf numFmtId="166" fontId="37" fillId="0" borderId="43" xfId="12" applyNumberFormat="1" applyFont="1" applyFill="1" applyBorder="1"/>
    <xf numFmtId="49" fontId="20" fillId="0" borderId="64" xfId="48" applyNumberFormat="1" applyFont="1" applyFill="1" applyBorder="1" applyAlignment="1">
      <alignment horizontal="left"/>
    </xf>
    <xf numFmtId="0" fontId="20" fillId="0" borderId="0" xfId="48" applyFont="1" applyFill="1" applyAlignment="1">
      <alignment vertical="center"/>
    </xf>
    <xf numFmtId="3" fontId="27" fillId="0" borderId="46" xfId="0" applyNumberFormat="1" applyFont="1" applyFill="1" applyBorder="1" applyAlignment="1">
      <alignment horizontal="right" vertical="center"/>
    </xf>
    <xf numFmtId="3" fontId="26" fillId="0" borderId="46" xfId="8" quotePrefix="1" applyNumberFormat="1" applyFont="1" applyFill="1" applyBorder="1" applyAlignment="1">
      <alignment horizontal="right"/>
    </xf>
    <xf numFmtId="165" fontId="20" fillId="0" borderId="32" xfId="0" applyNumberFormat="1" applyFont="1" applyFill="1" applyBorder="1" applyAlignment="1">
      <alignment horizontal="right"/>
    </xf>
    <xf numFmtId="181" fontId="26" fillId="0" borderId="46" xfId="1" quotePrefix="1" applyNumberFormat="1" applyFont="1" applyFill="1" applyBorder="1" applyAlignment="1">
      <alignment horizontal="right"/>
    </xf>
    <xf numFmtId="180" fontId="26" fillId="0" borderId="46" xfId="4" applyNumberFormat="1" applyFont="1" applyFill="1" applyBorder="1">
      <alignment horizontal="right"/>
    </xf>
    <xf numFmtId="181" fontId="26" fillId="0" borderId="46" xfId="4" applyNumberFormat="1" applyFont="1" applyFill="1" applyBorder="1">
      <alignment horizontal="right"/>
    </xf>
    <xf numFmtId="181" fontId="26" fillId="0" borderId="46" xfId="25" applyNumberFormat="1" applyFont="1" applyFill="1" applyBorder="1" applyAlignment="1">
      <alignment horizontal="right" vertical="center"/>
    </xf>
    <xf numFmtId="181" fontId="26" fillId="0" borderId="46" xfId="0" applyNumberFormat="1" applyFont="1" applyFill="1" applyBorder="1"/>
    <xf numFmtId="49" fontId="26" fillId="0" borderId="52" xfId="0" applyNumberFormat="1" applyFont="1" applyFill="1" applyBorder="1" applyAlignment="1">
      <alignment horizontal="left"/>
    </xf>
    <xf numFmtId="166" fontId="22" fillId="0" borderId="53" xfId="0" applyNumberFormat="1" applyFont="1" applyFill="1" applyBorder="1"/>
    <xf numFmtId="0" fontId="22" fillId="0" borderId="43" xfId="0" applyFont="1" applyFill="1" applyBorder="1"/>
    <xf numFmtId="166" fontId="22" fillId="0" borderId="43" xfId="0" applyNumberFormat="1" applyFont="1" applyFill="1" applyBorder="1"/>
    <xf numFmtId="0" fontId="20" fillId="0" borderId="63" xfId="0" applyFont="1" applyFill="1" applyBorder="1" applyAlignment="1">
      <alignment horizontal="right"/>
    </xf>
    <xf numFmtId="167" fontId="20" fillId="0" borderId="63" xfId="0" applyNumberFormat="1" applyFont="1" applyFill="1" applyBorder="1" applyAlignment="1">
      <alignment horizontal="right"/>
    </xf>
    <xf numFmtId="175" fontId="23" fillId="0" borderId="0" xfId="0" applyNumberFormat="1" applyFont="1" applyFill="1" applyAlignment="1">
      <alignment vertical="center"/>
    </xf>
    <xf numFmtId="178" fontId="37" fillId="0" borderId="63" xfId="0" applyNumberFormat="1" applyFont="1" applyFill="1" applyBorder="1" applyAlignment="1">
      <alignment horizontal="left" vertical="top" wrapText="1"/>
    </xf>
    <xf numFmtId="165" fontId="42" fillId="0" borderId="0" xfId="0" applyNumberFormat="1" applyFont="1" applyFill="1" applyBorder="1" applyAlignment="1">
      <alignment horizontal="right"/>
    </xf>
    <xf numFmtId="187" fontId="42" fillId="0" borderId="0" xfId="0" applyNumberFormat="1" applyFont="1" applyFill="1" applyBorder="1" applyAlignment="1">
      <alignment horizontal="right"/>
    </xf>
    <xf numFmtId="187" fontId="23" fillId="0" borderId="0" xfId="0" applyNumberFormat="1" applyFont="1" applyFill="1" applyBorder="1" applyAlignment="1">
      <alignment horizontal="right"/>
    </xf>
    <xf numFmtId="187" fontId="42" fillId="0" borderId="58" xfId="0" applyNumberFormat="1" applyFont="1" applyFill="1" applyBorder="1" applyAlignment="1">
      <alignment horizontal="right"/>
    </xf>
    <xf numFmtId="1" fontId="36" fillId="0" borderId="112" xfId="0" applyNumberFormat="1" applyFont="1" applyFill="1" applyBorder="1" applyAlignment="1">
      <alignment horizontal="right" vertical="center"/>
    </xf>
    <xf numFmtId="2" fontId="61" fillId="0" borderId="0" xfId="0" applyNumberFormat="1" applyFont="1" applyAlignment="1">
      <alignment vertical="top"/>
    </xf>
    <xf numFmtId="3" fontId="36" fillId="0" borderId="0" xfId="4" applyNumberFormat="1" applyFont="1" applyFill="1" applyBorder="1" applyAlignment="1">
      <alignment horizontal="right" vertical="top"/>
    </xf>
    <xf numFmtId="4" fontId="36" fillId="0" borderId="0" xfId="4" applyNumberFormat="1" applyFont="1" applyFill="1" applyBorder="1" applyAlignment="1">
      <alignment horizontal="right" vertical="top"/>
    </xf>
    <xf numFmtId="188" fontId="36" fillId="0" borderId="0" xfId="4" applyNumberFormat="1" applyFont="1" applyFill="1" applyBorder="1" applyAlignment="1">
      <alignment horizontal="right" vertical="top"/>
    </xf>
    <xf numFmtId="204" fontId="37" fillId="0" borderId="0" xfId="4" applyNumberFormat="1" applyFont="1" applyFill="1" applyBorder="1" applyAlignment="1">
      <alignment horizontal="right" vertical="top"/>
    </xf>
    <xf numFmtId="17" fontId="35" fillId="0" borderId="0" xfId="0" applyNumberFormat="1" applyFont="1" applyFill="1" applyBorder="1" applyAlignment="1">
      <alignment horizontal="left" vertical="center"/>
    </xf>
    <xf numFmtId="3" fontId="35" fillId="0" borderId="0" xfId="0" applyNumberFormat="1" applyFont="1" applyFill="1" applyBorder="1" applyAlignment="1">
      <alignment horizontal="right"/>
    </xf>
    <xf numFmtId="3" fontId="73" fillId="0" borderId="0" xfId="4" applyNumberFormat="1" applyFont="1" applyFill="1" applyBorder="1" applyAlignment="1">
      <alignment horizontal="right" vertical="top"/>
    </xf>
    <xf numFmtId="188" fontId="73" fillId="0" borderId="0" xfId="4" applyNumberFormat="1" applyFont="1" applyFill="1" applyBorder="1" applyAlignment="1">
      <alignment horizontal="right" vertical="top"/>
    </xf>
    <xf numFmtId="3" fontId="74" fillId="0" borderId="0" xfId="0" applyNumberFormat="1" applyFont="1" applyFill="1" applyBorder="1" applyAlignment="1"/>
    <xf numFmtId="184" fontId="69" fillId="0" borderId="80" xfId="64" applyFont="1" applyBorder="1" applyAlignment="1">
      <alignment wrapText="1"/>
    </xf>
    <xf numFmtId="184" fontId="69" fillId="0" borderId="81" xfId="64" applyFont="1" applyBorder="1" applyAlignment="1">
      <alignment wrapText="1"/>
    </xf>
    <xf numFmtId="184" fontId="44" fillId="0" borderId="81" xfId="64" applyFont="1" applyBorder="1" applyAlignment="1">
      <alignment wrapText="1"/>
    </xf>
    <xf numFmtId="0" fontId="14" fillId="0" borderId="82" xfId="74" applyFont="1" applyFill="1" applyBorder="1" applyAlignment="1">
      <alignment wrapText="1"/>
    </xf>
    <xf numFmtId="0" fontId="14" fillId="0" borderId="0" xfId="74" applyNumberFormat="1" applyFont="1" applyFill="1" applyBorder="1" applyAlignment="1"/>
    <xf numFmtId="0" fontId="85" fillId="0" borderId="0" xfId="0" applyFont="1"/>
    <xf numFmtId="184" fontId="78" fillId="0" borderId="80" xfId="64" applyFont="1" applyBorder="1" applyAlignment="1">
      <alignment horizontal="left" vertical="top" wrapText="1"/>
    </xf>
    <xf numFmtId="184" fontId="78" fillId="0" borderId="81" xfId="64" applyFont="1" applyBorder="1" applyAlignment="1">
      <alignment horizontal="left" vertical="top" wrapText="1"/>
    </xf>
    <xf numFmtId="0" fontId="14" fillId="0" borderId="81" xfId="74" applyFont="1" applyFill="1" applyBorder="1" applyAlignment="1">
      <alignment wrapText="1"/>
    </xf>
    <xf numFmtId="180" fontId="44" fillId="0" borderId="63" xfId="26" applyNumberFormat="1" applyFont="1" applyFill="1" applyBorder="1" applyAlignment="1">
      <alignment horizontal="right" wrapText="1"/>
    </xf>
    <xf numFmtId="166" fontId="44" fillId="0" borderId="63" xfId="64" applyNumberFormat="1" applyFont="1" applyFill="1" applyBorder="1" applyAlignment="1">
      <alignment horizontal="right" vertical="center" wrapText="1"/>
    </xf>
    <xf numFmtId="184" fontId="74" fillId="0" borderId="84" xfId="64" applyFont="1" applyBorder="1" applyAlignment="1">
      <alignment horizontal="justify" vertical="top" wrapText="1"/>
    </xf>
    <xf numFmtId="0" fontId="69" fillId="0" borderId="80" xfId="74" applyFont="1" applyFill="1" applyBorder="1" applyAlignment="1">
      <alignment wrapText="1"/>
    </xf>
    <xf numFmtId="0" fontId="69" fillId="0" borderId="81" xfId="74" applyFont="1" applyFill="1" applyBorder="1" applyAlignment="1">
      <alignment wrapText="1"/>
    </xf>
    <xf numFmtId="180" fontId="44" fillId="0" borderId="54" xfId="26" applyNumberFormat="1" applyFont="1" applyFill="1" applyBorder="1" applyAlignment="1">
      <alignment horizontal="right" wrapText="1"/>
    </xf>
    <xf numFmtId="4" fontId="14" fillId="0" borderId="0" xfId="74" applyNumberFormat="1" applyFont="1" applyFill="1"/>
    <xf numFmtId="0" fontId="79" fillId="0" borderId="0" xfId="74" applyFont="1"/>
    <xf numFmtId="4" fontId="80" fillId="0" borderId="0" xfId="74" applyNumberFormat="1" applyFont="1"/>
    <xf numFmtId="4" fontId="86" fillId="0" borderId="0" xfId="0" applyNumberFormat="1" applyFont="1"/>
    <xf numFmtId="204" fontId="44" fillId="0" borderId="54" xfId="26" applyNumberFormat="1" applyFont="1" applyFill="1" applyBorder="1" applyAlignment="1">
      <alignment horizontal="right" wrapText="1"/>
    </xf>
    <xf numFmtId="0" fontId="14" fillId="0" borderId="0" xfId="74" applyNumberFormat="1" applyFont="1" applyFill="1" applyBorder="1" applyAlignment="1">
      <alignment wrapText="1"/>
    </xf>
    <xf numFmtId="184" fontId="74" fillId="0" borderId="84" xfId="64" applyFont="1" applyBorder="1" applyAlignment="1">
      <alignment vertical="top" wrapText="1"/>
    </xf>
    <xf numFmtId="3" fontId="44" fillId="0" borderId="54" xfId="74" applyNumberFormat="1" applyFont="1" applyFill="1" applyBorder="1" applyAlignment="1">
      <alignment horizontal="right" vertical="top" wrapText="1"/>
    </xf>
    <xf numFmtId="184" fontId="35" fillId="0" borderId="0" xfId="64" applyFont="1" applyAlignment="1">
      <alignment horizontal="left" vertical="center"/>
    </xf>
    <xf numFmtId="184" fontId="45" fillId="0" borderId="0" xfId="64" applyFont="1" applyAlignment="1">
      <alignment vertical="center" wrapText="1"/>
    </xf>
    <xf numFmtId="184" fontId="58" fillId="0" borderId="0" xfId="64" applyFont="1" applyAlignment="1">
      <alignment wrapText="1"/>
    </xf>
    <xf numFmtId="0" fontId="85" fillId="0" borderId="0" xfId="0" applyFont="1" applyAlignment="1">
      <alignment wrapText="1"/>
    </xf>
    <xf numFmtId="49" fontId="87" fillId="2" borderId="64" xfId="0" applyNumberFormat="1" applyFont="1" applyFill="1" applyBorder="1" applyAlignment="1">
      <alignment horizontal="center" vertical="center"/>
    </xf>
    <xf numFmtId="49" fontId="39" fillId="2" borderId="64" xfId="0" applyNumberFormat="1" applyFont="1" applyFill="1" applyBorder="1" applyAlignment="1">
      <alignment horizontal="left" wrapText="1"/>
    </xf>
    <xf numFmtId="49" fontId="88" fillId="2" borderId="64" xfId="0" applyNumberFormat="1" applyFont="1" applyFill="1" applyBorder="1" applyAlignment="1">
      <alignment horizontal="center" vertical="center"/>
    </xf>
    <xf numFmtId="165" fontId="47" fillId="2" borderId="64" xfId="0" applyNumberFormat="1" applyFont="1" applyFill="1" applyBorder="1" applyAlignment="1">
      <alignment horizontal="right"/>
    </xf>
    <xf numFmtId="171" fontId="47" fillId="2" borderId="64" xfId="0" applyNumberFormat="1" applyFont="1" applyFill="1" applyBorder="1" applyAlignment="1">
      <alignment horizontal="right"/>
    </xf>
    <xf numFmtId="172" fontId="47" fillId="2" borderId="64" xfId="0" applyNumberFormat="1" applyFont="1" applyFill="1" applyBorder="1" applyAlignment="1">
      <alignment horizontal="right"/>
    </xf>
    <xf numFmtId="15" fontId="21" fillId="0" borderId="43" xfId="0" applyNumberFormat="1" applyFont="1" applyBorder="1" applyAlignment="1">
      <alignment horizontal="center" vertical="top" wrapText="1"/>
    </xf>
    <xf numFmtId="0" fontId="21" fillId="0" borderId="43" xfId="0" applyNumberFormat="1" applyFont="1" applyBorder="1" applyAlignment="1">
      <alignment horizontal="right" vertical="top" wrapText="1"/>
    </xf>
    <xf numFmtId="166" fontId="21" fillId="0" borderId="43" xfId="0" applyNumberFormat="1" applyFont="1" applyBorder="1" applyAlignment="1">
      <alignment horizontal="right" vertical="top" wrapText="1"/>
    </xf>
    <xf numFmtId="168" fontId="23" fillId="0" borderId="40" xfId="37" applyNumberFormat="1" applyFont="1" applyFill="1" applyBorder="1" applyAlignment="1">
      <alignment horizontal="right"/>
    </xf>
    <xf numFmtId="49" fontId="23" fillId="0" borderId="63" xfId="37" applyNumberFormat="1" applyFont="1" applyFill="1" applyBorder="1" applyAlignment="1">
      <alignment horizontal="center" vertical="center" wrapText="1"/>
    </xf>
    <xf numFmtId="0" fontId="21" fillId="0" borderId="63" xfId="0" applyFont="1" applyFill="1" applyBorder="1" applyAlignment="1">
      <alignment horizontal="left" vertical="top" wrapText="1"/>
    </xf>
    <xf numFmtId="15" fontId="21" fillId="0" borderId="63" xfId="0" applyNumberFormat="1" applyFont="1" applyFill="1" applyBorder="1" applyAlignment="1">
      <alignment horizontal="center" vertical="top" wrapText="1"/>
    </xf>
    <xf numFmtId="165" fontId="23" fillId="2" borderId="63" xfId="37" applyNumberFormat="1" applyFont="1" applyFill="1" applyBorder="1" applyAlignment="1">
      <alignment horizontal="right"/>
    </xf>
    <xf numFmtId="0" fontId="21" fillId="0" borderId="63" xfId="0" applyFont="1" applyFill="1" applyBorder="1" applyAlignment="1">
      <alignment horizontal="right" vertical="top" wrapText="1"/>
    </xf>
    <xf numFmtId="166" fontId="21" fillId="0" borderId="63" xfId="0" applyNumberFormat="1" applyFont="1" applyFill="1" applyBorder="1" applyAlignment="1">
      <alignment horizontal="right" vertical="top" wrapText="1"/>
    </xf>
    <xf numFmtId="0" fontId="25" fillId="0" borderId="0" xfId="0" applyNumberFormat="1" applyFont="1" applyFill="1" applyBorder="1" applyAlignment="1">
      <alignment vertical="center"/>
    </xf>
    <xf numFmtId="0" fontId="21" fillId="0" borderId="0" xfId="0" applyNumberFormat="1" applyFont="1" applyFill="1" applyBorder="1" applyAlignment="1">
      <alignment vertical="center" wrapText="1"/>
    </xf>
    <xf numFmtId="49" fontId="23" fillId="0" borderId="0" xfId="0" applyNumberFormat="1" applyFont="1" applyFill="1" applyBorder="1" applyAlignment="1">
      <alignment horizontal="left"/>
    </xf>
    <xf numFmtId="49" fontId="20" fillId="0" borderId="63" xfId="0" applyNumberFormat="1" applyFont="1" applyFill="1" applyBorder="1" applyAlignment="1">
      <alignment horizontal="center" vertical="center"/>
    </xf>
    <xf numFmtId="0" fontId="69" fillId="0" borderId="112" xfId="74" applyFont="1" applyFill="1" applyBorder="1" applyAlignment="1">
      <alignment vertical="center" wrapText="1"/>
    </xf>
    <xf numFmtId="178" fontId="78" fillId="0" borderId="112" xfId="64" applyNumberFormat="1" applyFont="1" applyBorder="1" applyAlignment="1">
      <alignment horizontal="center" vertical="top" wrapText="1"/>
    </xf>
    <xf numFmtId="166" fontId="44" fillId="0" borderId="112" xfId="26" applyNumberFormat="1" applyFont="1" applyFill="1" applyBorder="1" applyAlignment="1">
      <alignment horizontal="right" wrapText="1"/>
    </xf>
    <xf numFmtId="184" fontId="74" fillId="0" borderId="28" xfId="64" applyFont="1" applyBorder="1" applyAlignment="1">
      <alignment horizontal="justify" vertical="top" wrapText="1"/>
    </xf>
    <xf numFmtId="2" fontId="44" fillId="0" borderId="113" xfId="26" applyNumberFormat="1" applyFont="1" applyFill="1" applyBorder="1" applyAlignment="1">
      <alignment horizontal="right" wrapText="1"/>
    </xf>
    <xf numFmtId="184" fontId="73" fillId="0" borderId="113" xfId="64" applyFont="1" applyBorder="1" applyAlignment="1">
      <alignment horizontal="justify" vertical="top" wrapText="1"/>
    </xf>
    <xf numFmtId="180" fontId="44" fillId="0" borderId="113" xfId="26" applyNumberFormat="1" applyFont="1" applyFill="1" applyBorder="1" applyAlignment="1">
      <alignment horizontal="right" wrapText="1"/>
    </xf>
    <xf numFmtId="184" fontId="74" fillId="0" borderId="113" xfId="64" applyFont="1" applyBorder="1" applyAlignment="1">
      <alignment vertical="center" wrapText="1"/>
    </xf>
    <xf numFmtId="2" fontId="44" fillId="0" borderId="112" xfId="26" applyNumberFormat="1" applyFont="1" applyFill="1" applyBorder="1" applyAlignment="1">
      <alignment horizontal="right" wrapText="1"/>
    </xf>
    <xf numFmtId="204" fontId="44" fillId="0" borderId="113" xfId="26" applyNumberFormat="1" applyFont="1" applyFill="1" applyBorder="1" applyAlignment="1">
      <alignment horizontal="right" wrapText="1"/>
    </xf>
    <xf numFmtId="166" fontId="44" fillId="0" borderId="113" xfId="26" applyNumberFormat="1" applyFont="1" applyFill="1" applyBorder="1" applyAlignment="1">
      <alignment horizontal="right" wrapText="1"/>
    </xf>
    <xf numFmtId="184" fontId="74" fillId="0" borderId="112" xfId="64" applyFont="1" applyBorder="1" applyAlignment="1">
      <alignment vertical="top" wrapText="1"/>
    </xf>
    <xf numFmtId="180" fontId="44" fillId="0" borderId="113" xfId="4" applyNumberFormat="1" applyFont="1" applyFill="1" applyBorder="1" applyAlignment="1">
      <alignment horizontal="right" wrapText="1"/>
    </xf>
    <xf numFmtId="3" fontId="44" fillId="0" borderId="113" xfId="4" applyNumberFormat="1" applyFont="1" applyFill="1" applyBorder="1" applyAlignment="1">
      <alignment horizontal="right" wrapText="1"/>
    </xf>
    <xf numFmtId="3" fontId="44" fillId="0" borderId="112" xfId="4" applyNumberFormat="1" applyFont="1" applyFill="1" applyBorder="1" applyAlignment="1">
      <alignment horizontal="right" wrapText="1"/>
    </xf>
    <xf numFmtId="184" fontId="74" fillId="0" borderId="113" xfId="64" applyFont="1" applyBorder="1" applyAlignment="1">
      <alignment vertical="top" wrapText="1"/>
    </xf>
    <xf numFmtId="205" fontId="44" fillId="0" borderId="112" xfId="1" applyNumberFormat="1" applyFont="1" applyFill="1" applyBorder="1" applyAlignment="1">
      <alignment horizontal="right" wrapText="1"/>
    </xf>
    <xf numFmtId="194" fontId="44" fillId="0" borderId="113" xfId="26" applyNumberFormat="1" applyFont="1" applyFill="1" applyBorder="1" applyAlignment="1">
      <alignment horizontal="right" wrapText="1"/>
    </xf>
    <xf numFmtId="1" fontId="44" fillId="0" borderId="112" xfId="26" applyNumberFormat="1" applyFont="1" applyFill="1" applyBorder="1" applyAlignment="1">
      <alignment horizontal="right" wrapText="1"/>
    </xf>
    <xf numFmtId="166" fontId="44" fillId="0" borderId="28" xfId="26" applyNumberFormat="1" applyFont="1" applyFill="1" applyBorder="1" applyAlignment="1">
      <alignment horizontal="right" wrapText="1"/>
    </xf>
    <xf numFmtId="3" fontId="44" fillId="0" borderId="112" xfId="74" applyNumberFormat="1" applyFont="1" applyFill="1" applyBorder="1" applyAlignment="1">
      <alignment horizontal="right" vertical="top" wrapText="1"/>
    </xf>
    <xf numFmtId="184" fontId="74" fillId="0" borderId="28" xfId="64" applyFont="1" applyBorder="1" applyAlignment="1">
      <alignment vertical="top" wrapText="1"/>
    </xf>
    <xf numFmtId="3" fontId="44" fillId="0" borderId="113" xfId="74" applyNumberFormat="1" applyFont="1" applyFill="1" applyBorder="1" applyAlignment="1">
      <alignment horizontal="right" vertical="top" wrapText="1"/>
    </xf>
    <xf numFmtId="205" fontId="44" fillId="0" borderId="113" xfId="1" applyNumberFormat="1" applyFont="1" applyFill="1" applyBorder="1" applyAlignment="1">
      <alignment horizontal="right" wrapText="1"/>
    </xf>
    <xf numFmtId="0" fontId="45" fillId="0" borderId="63" xfId="0" applyNumberFormat="1" applyFont="1" applyFill="1" applyBorder="1" applyAlignment="1">
      <alignment horizontal="center" vertical="center"/>
    </xf>
    <xf numFmtId="0" fontId="45" fillId="8" borderId="63" xfId="0" applyNumberFormat="1" applyFont="1" applyFill="1" applyBorder="1" applyAlignment="1">
      <alignment horizontal="center" vertical="center" wrapText="1"/>
    </xf>
    <xf numFmtId="0" fontId="46" fillId="5" borderId="0" xfId="0" applyNumberFormat="1" applyFont="1" applyFill="1" applyBorder="1" applyAlignment="1">
      <alignment horizontal="left" vertical="center"/>
    </xf>
    <xf numFmtId="0" fontId="59" fillId="0" borderId="0" xfId="0" applyNumberFormat="1" applyFont="1" applyFill="1" applyBorder="1" applyAlignment="1">
      <alignment horizontal="left" vertical="center"/>
    </xf>
    <xf numFmtId="0" fontId="35" fillId="0" borderId="0" xfId="0" applyFont="1" applyFill="1" applyAlignment="1">
      <alignment horizontal="left"/>
    </xf>
    <xf numFmtId="0" fontId="69" fillId="8" borderId="63" xfId="0" applyNumberFormat="1" applyFont="1" applyFill="1" applyBorder="1" applyAlignment="1">
      <alignment horizontal="center" vertical="center" wrapText="1"/>
    </xf>
    <xf numFmtId="182" fontId="37" fillId="0" borderId="92" xfId="0" applyNumberFormat="1" applyFont="1" applyFill="1" applyBorder="1" applyAlignment="1">
      <alignment horizontal="left" vertical="top" wrapText="1"/>
    </xf>
    <xf numFmtId="181" fontId="37" fillId="0" borderId="103" xfId="0" applyNumberFormat="1" applyFont="1" applyFill="1" applyBorder="1" applyAlignment="1">
      <alignment horizontal="left" vertical="top" wrapText="1"/>
    </xf>
    <xf numFmtId="0" fontId="35" fillId="0" borderId="0" xfId="0" applyNumberFormat="1" applyFont="1" applyFill="1" applyAlignment="1">
      <alignment horizontal="left" vertical="top" wrapText="1"/>
    </xf>
    <xf numFmtId="49" fontId="20" fillId="0" borderId="0" xfId="0" applyNumberFormat="1" applyFont="1" applyFill="1" applyAlignment="1">
      <alignment horizontal="left" vertical="top"/>
    </xf>
    <xf numFmtId="0" fontId="45" fillId="0" borderId="112" xfId="0" applyNumberFormat="1" applyFont="1" applyFill="1" applyBorder="1" applyAlignment="1">
      <alignment vertical="center" wrapText="1"/>
    </xf>
    <xf numFmtId="3" fontId="35" fillId="0" borderId="0" xfId="0" applyNumberFormat="1" applyFont="1" applyFill="1"/>
    <xf numFmtId="0" fontId="37" fillId="0" borderId="63" xfId="22" applyFont="1" applyFill="1" applyBorder="1" applyAlignment="1">
      <alignment horizontal="center" vertical="center" wrapText="1"/>
    </xf>
    <xf numFmtId="181" fontId="35" fillId="0" borderId="0" xfId="1" applyNumberFormat="1" applyFont="1" applyFill="1"/>
    <xf numFmtId="194" fontId="35" fillId="0" borderId="0" xfId="0" applyNumberFormat="1" applyFont="1" applyFill="1"/>
    <xf numFmtId="0" fontId="45" fillId="0" borderId="0" xfId="0" applyNumberFormat="1" applyFont="1" applyFill="1" applyBorder="1" applyAlignment="1">
      <alignment vertical="top"/>
    </xf>
    <xf numFmtId="181" fontId="35" fillId="0" borderId="0" xfId="0" applyNumberFormat="1" applyFont="1" applyFill="1"/>
    <xf numFmtId="181" fontId="81" fillId="0" borderId="0" xfId="0" applyNumberFormat="1" applyFont="1" applyFill="1"/>
    <xf numFmtId="203" fontId="81" fillId="0" borderId="0" xfId="0" applyNumberFormat="1" applyFont="1" applyFill="1"/>
    <xf numFmtId="3" fontId="36" fillId="0" borderId="0" xfId="1" applyNumberFormat="1" applyFont="1" applyFill="1" applyBorder="1" applyAlignment="1">
      <alignment horizontal="right" vertical="top"/>
    </xf>
    <xf numFmtId="3" fontId="66" fillId="0" borderId="0" xfId="1" applyNumberFormat="1" applyFont="1" applyFill="1" applyBorder="1" applyAlignment="1">
      <alignment vertical="center"/>
    </xf>
    <xf numFmtId="3" fontId="36" fillId="0" borderId="0" xfId="4" applyNumberFormat="1" applyFont="1" applyFill="1" applyBorder="1" applyAlignment="1">
      <alignment horizontal="right"/>
    </xf>
    <xf numFmtId="3" fontId="66" fillId="0" borderId="0" xfId="1" applyNumberFormat="1" applyFont="1" applyFill="1" applyBorder="1" applyAlignment="1">
      <alignment horizontal="right" vertical="center"/>
    </xf>
    <xf numFmtId="0" fontId="59" fillId="0" borderId="112" xfId="0" applyNumberFormat="1" applyFont="1" applyFill="1" applyBorder="1" applyAlignment="1">
      <alignment vertical="center"/>
    </xf>
    <xf numFmtId="0" fontId="45" fillId="8" borderId="112" xfId="0" applyNumberFormat="1" applyFont="1" applyFill="1" applyBorder="1" applyAlignment="1">
      <alignment horizontal="center" vertical="center" wrapText="1"/>
    </xf>
    <xf numFmtId="3" fontId="45" fillId="0" borderId="54" xfId="0" applyNumberFormat="1" applyFont="1" applyFill="1" applyBorder="1" applyAlignment="1"/>
    <xf numFmtId="181" fontId="45" fillId="0" borderId="0" xfId="0" applyNumberFormat="1" applyFont="1" applyFill="1" applyBorder="1" applyAlignment="1">
      <alignment horizontal="center"/>
    </xf>
    <xf numFmtId="17" fontId="45" fillId="0" borderId="63" xfId="0" applyNumberFormat="1" applyFont="1" applyFill="1" applyBorder="1" applyAlignment="1">
      <alignment horizontal="left" vertical="center"/>
    </xf>
    <xf numFmtId="3" fontId="36" fillId="0" borderId="63" xfId="1" applyNumberFormat="1" applyFont="1" applyFill="1" applyBorder="1" applyAlignment="1"/>
    <xf numFmtId="202" fontId="35" fillId="0" borderId="0" xfId="0" applyNumberFormat="1" applyFont="1" applyFill="1"/>
    <xf numFmtId="188" fontId="45" fillId="0" borderId="0" xfId="0" applyNumberFormat="1" applyFont="1" applyFill="1" applyBorder="1" applyAlignment="1">
      <alignment horizontal="center"/>
    </xf>
    <xf numFmtId="196" fontId="35" fillId="0" borderId="0" xfId="0" applyNumberFormat="1" applyFont="1" applyFill="1"/>
    <xf numFmtId="0" fontId="72" fillId="0" borderId="63" xfId="0" applyNumberFormat="1" applyFont="1" applyBorder="1" applyAlignment="1">
      <alignment vertical="center" wrapText="1"/>
    </xf>
    <xf numFmtId="0" fontId="90" fillId="0" borderId="0" xfId="0" applyFont="1"/>
    <xf numFmtId="188" fontId="74" fillId="0" borderId="0" xfId="1" applyNumberFormat="1" applyFont="1" applyFill="1" applyBorder="1" applyAlignment="1"/>
    <xf numFmtId="178" fontId="72" fillId="0" borderId="63" xfId="0" applyNumberFormat="1" applyFont="1" applyFill="1" applyBorder="1" applyAlignment="1">
      <alignment horizontal="left"/>
    </xf>
    <xf numFmtId="0" fontId="91" fillId="0" borderId="0" xfId="0" applyFont="1" applyFill="1"/>
    <xf numFmtId="0" fontId="72" fillId="0" borderId="63" xfId="22" applyFont="1" applyFill="1" applyBorder="1" applyAlignment="1">
      <alignment horizontal="center" vertical="center" wrapText="1"/>
    </xf>
    <xf numFmtId="0" fontId="69" fillId="0" borderId="63" xfId="0" applyNumberFormat="1" applyFont="1" applyFill="1" applyBorder="1" applyAlignment="1">
      <alignment vertical="center" wrapText="1"/>
    </xf>
    <xf numFmtId="3" fontId="72" fillId="0" borderId="54" xfId="0" applyNumberFormat="1" applyFont="1" applyFill="1" applyBorder="1" applyAlignment="1"/>
    <xf numFmtId="3" fontId="72" fillId="0" borderId="54" xfId="1" applyNumberFormat="1" applyFont="1" applyFill="1" applyBorder="1" applyAlignment="1"/>
    <xf numFmtId="17" fontId="69" fillId="0" borderId="63" xfId="0" applyNumberFormat="1" applyFont="1" applyFill="1" applyBorder="1" applyAlignment="1">
      <alignment horizontal="left" vertical="center"/>
    </xf>
    <xf numFmtId="3" fontId="72" fillId="0" borderId="63" xfId="4" applyNumberFormat="1" applyFont="1" applyFill="1" applyBorder="1" applyAlignment="1">
      <alignment vertical="top"/>
    </xf>
    <xf numFmtId="0" fontId="59" fillId="0" borderId="63" xfId="0" applyFont="1" applyFill="1" applyBorder="1" applyAlignment="1">
      <alignment vertical="center"/>
    </xf>
    <xf numFmtId="0" fontId="78" fillId="0" borderId="63" xfId="0" applyFont="1" applyFill="1" applyBorder="1" applyAlignment="1">
      <alignment horizontal="center" vertical="center" wrapText="1"/>
    </xf>
    <xf numFmtId="0" fontId="59" fillId="0" borderId="63" xfId="0" applyFont="1" applyFill="1" applyBorder="1"/>
    <xf numFmtId="205" fontId="92" fillId="0" borderId="63" xfId="75" applyNumberFormat="1" applyFont="1" applyFill="1" applyBorder="1"/>
    <xf numFmtId="205" fontId="92" fillId="0" borderId="63" xfId="75" quotePrefix="1" applyNumberFormat="1" applyFont="1" applyFill="1" applyBorder="1" applyAlignment="1">
      <alignment horizontal="center"/>
    </xf>
    <xf numFmtId="17" fontId="59" fillId="0" borderId="63" xfId="0" applyNumberFormat="1" applyFont="1" applyFill="1" applyBorder="1" applyAlignment="1">
      <alignment horizontal="left" vertical="top"/>
    </xf>
    <xf numFmtId="1" fontId="92" fillId="0" borderId="63" xfId="75" quotePrefix="1" applyNumberFormat="1" applyFont="1" applyFill="1" applyBorder="1" applyAlignment="1">
      <alignment horizontal="right"/>
    </xf>
    <xf numFmtId="1" fontId="92" fillId="0" borderId="63" xfId="75" applyNumberFormat="1" applyFont="1" applyFill="1" applyBorder="1"/>
    <xf numFmtId="181" fontId="35" fillId="0" borderId="63" xfId="75" applyNumberFormat="1" applyFont="1" applyFill="1" applyBorder="1" applyAlignment="1">
      <alignment horizontal="right"/>
    </xf>
    <xf numFmtId="181" fontId="36" fillId="0" borderId="63" xfId="75" applyNumberFormat="1" applyFont="1" applyFill="1" applyBorder="1" applyAlignment="1">
      <alignment horizontal="right"/>
    </xf>
    <xf numFmtId="181" fontId="36" fillId="0" borderId="82" xfId="75" applyNumberFormat="1" applyFont="1" applyFill="1" applyBorder="1" applyAlignment="1">
      <alignment horizontal="right" vertical="top"/>
    </xf>
    <xf numFmtId="181" fontId="36" fillId="0" borderId="63" xfId="75" applyNumberFormat="1" applyFont="1" applyFill="1" applyBorder="1" applyAlignment="1">
      <alignment horizontal="right" vertical="top"/>
    </xf>
    <xf numFmtId="181" fontId="45" fillId="0" borderId="92" xfId="75" applyNumberFormat="1" applyFont="1" applyFill="1" applyBorder="1" applyAlignment="1">
      <alignment horizontal="right"/>
    </xf>
    <xf numFmtId="181" fontId="36" fillId="5" borderId="63" xfId="75" applyNumberFormat="1" applyFont="1" applyFill="1" applyBorder="1" applyAlignment="1">
      <alignment horizontal="right" vertical="top"/>
    </xf>
    <xf numFmtId="1" fontId="36" fillId="5" borderId="63" xfId="75" applyNumberFormat="1" applyFont="1" applyFill="1" applyBorder="1" applyAlignment="1">
      <alignment horizontal="right" vertical="top"/>
    </xf>
    <xf numFmtId="1" fontId="36" fillId="0" borderId="63" xfId="75" applyNumberFormat="1" applyFont="1" applyFill="1" applyBorder="1" applyAlignment="1">
      <alignment horizontal="right" vertical="top"/>
    </xf>
    <xf numFmtId="1" fontId="35" fillId="0" borderId="63" xfId="75" applyNumberFormat="1" applyFont="1" applyFill="1" applyBorder="1" applyAlignment="1">
      <alignment horizontal="right"/>
    </xf>
    <xf numFmtId="181" fontId="36" fillId="0" borderId="112" xfId="0" applyNumberFormat="1" applyFont="1" applyFill="1" applyBorder="1" applyAlignment="1">
      <alignment horizontal="left" vertical="top" wrapText="1"/>
    </xf>
    <xf numFmtId="181" fontId="36" fillId="0" borderId="112" xfId="75" applyNumberFormat="1" applyFont="1" applyFill="1" applyBorder="1" applyAlignment="1">
      <alignment horizontal="right" vertical="top"/>
    </xf>
    <xf numFmtId="1" fontId="36" fillId="0" borderId="112" xfId="75" applyNumberFormat="1" applyFont="1" applyFill="1" applyBorder="1" applyAlignment="1">
      <alignment horizontal="right" vertical="top"/>
    </xf>
    <xf numFmtId="181" fontId="35" fillId="0" borderId="112" xfId="75" applyNumberFormat="1" applyFont="1" applyFill="1" applyBorder="1" applyAlignment="1">
      <alignment horizontal="right"/>
    </xf>
    <xf numFmtId="181" fontId="36" fillId="0" borderId="63" xfId="75" applyNumberFormat="1" applyFont="1" applyFill="1" applyBorder="1" applyAlignment="1">
      <alignment vertical="center"/>
    </xf>
    <xf numFmtId="181" fontId="35" fillId="0" borderId="63" xfId="75" applyNumberFormat="1" applyFont="1" applyFill="1" applyBorder="1" applyAlignment="1">
      <alignment vertical="center"/>
    </xf>
    <xf numFmtId="181" fontId="36" fillId="5" borderId="63" xfId="75" applyNumberFormat="1" applyFont="1" applyFill="1" applyBorder="1" applyAlignment="1">
      <alignment vertical="center"/>
    </xf>
    <xf numFmtId="181" fontId="37" fillId="0" borderId="92" xfId="75" applyNumberFormat="1" applyFont="1" applyFill="1" applyBorder="1" applyAlignment="1">
      <alignment horizontal="right" vertical="top"/>
    </xf>
    <xf numFmtId="181" fontId="37" fillId="5" borderId="92" xfId="75" applyNumberFormat="1" applyFont="1" applyFill="1" applyBorder="1" applyAlignment="1">
      <alignment horizontal="right" vertical="top"/>
    </xf>
    <xf numFmtId="181" fontId="37" fillId="0" borderId="54" xfId="75" applyNumberFormat="1" applyFont="1" applyFill="1" applyBorder="1" applyAlignment="1">
      <alignment horizontal="right" vertical="top"/>
    </xf>
    <xf numFmtId="181" fontId="37" fillId="5" borderId="54" xfId="75" applyNumberFormat="1" applyFont="1" applyFill="1" applyBorder="1" applyAlignment="1">
      <alignment horizontal="right" vertical="top"/>
    </xf>
    <xf numFmtId="181" fontId="37" fillId="0" borderId="112" xfId="0" applyNumberFormat="1" applyFont="1" applyFill="1" applyBorder="1" applyAlignment="1">
      <alignment horizontal="center" vertical="center" wrapText="1"/>
    </xf>
    <xf numFmtId="181" fontId="37" fillId="0" borderId="113" xfId="0" applyNumberFormat="1" applyFont="1" applyFill="1" applyBorder="1" applyAlignment="1">
      <alignment horizontal="left" vertical="top" wrapText="1"/>
    </xf>
    <xf numFmtId="181" fontId="37" fillId="0" borderId="113" xfId="75" applyNumberFormat="1" applyFont="1" applyFill="1" applyBorder="1" applyAlignment="1">
      <alignment horizontal="right" vertical="top"/>
    </xf>
    <xf numFmtId="181" fontId="36" fillId="5" borderId="112" xfId="75" applyNumberFormat="1" applyFont="1" applyFill="1" applyBorder="1" applyAlignment="1">
      <alignment horizontal="right" vertical="top"/>
    </xf>
    <xf numFmtId="181" fontId="37" fillId="5" borderId="113" xfId="75" applyNumberFormat="1" applyFont="1" applyFill="1" applyBorder="1" applyAlignment="1">
      <alignment horizontal="right" vertical="top"/>
    </xf>
    <xf numFmtId="181" fontId="37" fillId="0" borderId="111" xfId="75" applyNumberFormat="1" applyFont="1" applyFill="1" applyBorder="1" applyAlignment="1">
      <alignment horizontal="right" vertical="top"/>
    </xf>
    <xf numFmtId="181" fontId="37" fillId="0" borderId="115" xfId="75" applyNumberFormat="1" applyFont="1" applyFill="1" applyBorder="1" applyAlignment="1">
      <alignment horizontal="right" vertical="top"/>
    </xf>
    <xf numFmtId="181" fontId="35" fillId="0" borderId="63" xfId="75" quotePrefix="1" applyNumberFormat="1" applyFont="1" applyFill="1" applyBorder="1" applyAlignment="1">
      <alignment horizontal="right"/>
    </xf>
    <xf numFmtId="181" fontId="37" fillId="5" borderId="63" xfId="75" applyNumberFormat="1" applyFont="1" applyFill="1" applyBorder="1" applyAlignment="1">
      <alignment horizontal="right" vertical="top"/>
    </xf>
    <xf numFmtId="181" fontId="36" fillId="5" borderId="63" xfId="75" applyNumberFormat="1" applyFont="1" applyFill="1" applyBorder="1" applyAlignment="1">
      <alignment horizontal="right" vertical="center"/>
    </xf>
    <xf numFmtId="1" fontId="35" fillId="0" borderId="63" xfId="75" applyNumberFormat="1" applyFont="1" applyFill="1" applyBorder="1" applyAlignment="1">
      <alignment horizontal="right" vertical="center"/>
    </xf>
    <xf numFmtId="181" fontId="35" fillId="0" borderId="63" xfId="75" quotePrefix="1" applyNumberFormat="1" applyFont="1" applyFill="1" applyBorder="1" applyAlignment="1">
      <alignment horizontal="right" vertical="center"/>
    </xf>
    <xf numFmtId="1" fontId="36" fillId="5" borderId="63" xfId="75" applyNumberFormat="1" applyFont="1" applyFill="1" applyBorder="1" applyAlignment="1">
      <alignment horizontal="right" vertical="center"/>
    </xf>
    <xf numFmtId="1" fontId="36" fillId="0" borderId="63" xfId="75" applyNumberFormat="1" applyFont="1" applyFill="1" applyBorder="1" applyAlignment="1">
      <alignment horizontal="right" vertical="center"/>
    </xf>
    <xf numFmtId="181" fontId="37" fillId="5" borderId="63" xfId="75" applyNumberFormat="1" applyFont="1" applyFill="1" applyBorder="1" applyAlignment="1">
      <alignment horizontal="right" vertical="center"/>
    </xf>
    <xf numFmtId="1" fontId="45" fillId="0" borderId="63" xfId="75" applyNumberFormat="1" applyFont="1" applyFill="1" applyBorder="1" applyAlignment="1">
      <alignment horizontal="right" vertical="center"/>
    </xf>
    <xf numFmtId="181" fontId="45" fillId="0" borderId="63" xfId="75" quotePrefix="1" applyNumberFormat="1" applyFont="1" applyFill="1" applyBorder="1" applyAlignment="1">
      <alignment horizontal="right" vertical="center"/>
    </xf>
    <xf numFmtId="181" fontId="37" fillId="5" borderId="103" xfId="75" applyNumberFormat="1" applyFont="1" applyFill="1" applyBorder="1" applyAlignment="1">
      <alignment horizontal="right" vertical="top"/>
    </xf>
    <xf numFmtId="182" fontId="37" fillId="0" borderId="0" xfId="75" applyNumberFormat="1" applyFont="1" applyFill="1" applyBorder="1" applyAlignment="1">
      <alignment horizontal="right" vertical="top"/>
    </xf>
    <xf numFmtId="182" fontId="35" fillId="0" borderId="0" xfId="75" applyNumberFormat="1" applyFont="1" applyFill="1"/>
    <xf numFmtId="181" fontId="35" fillId="0" borderId="0" xfId="75" applyNumberFormat="1" applyFont="1" applyFill="1"/>
    <xf numFmtId="182" fontId="35" fillId="0" borderId="0" xfId="75" applyNumberFormat="1" applyFont="1" applyFill="1" applyAlignment="1">
      <alignment horizontal="left"/>
    </xf>
    <xf numFmtId="182" fontId="75" fillId="0" borderId="0" xfId="75" applyNumberFormat="1" applyFont="1" applyFill="1"/>
    <xf numFmtId="182" fontId="35" fillId="0" borderId="63" xfId="75" applyNumberFormat="1" applyFont="1" applyFill="1" applyBorder="1" applyAlignment="1">
      <alignment horizontal="right"/>
    </xf>
    <xf numFmtId="3" fontId="35" fillId="0" borderId="63" xfId="75" applyNumberFormat="1" applyFont="1" applyFill="1" applyBorder="1" applyAlignment="1">
      <alignment horizontal="right"/>
    </xf>
    <xf numFmtId="3" fontId="45" fillId="0" borderId="63" xfId="75" applyNumberFormat="1" applyFont="1" applyFill="1" applyBorder="1" applyAlignment="1">
      <alignment horizontal="right"/>
    </xf>
    <xf numFmtId="3" fontId="45" fillId="0" borderId="81" xfId="75" applyNumberFormat="1" applyFont="1" applyFill="1" applyBorder="1" applyAlignment="1">
      <alignment horizontal="right"/>
    </xf>
    <xf numFmtId="3" fontId="45" fillId="0" borderId="82" xfId="75" applyNumberFormat="1" applyFont="1" applyFill="1" applyBorder="1" applyAlignment="1">
      <alignment horizontal="right"/>
    </xf>
    <xf numFmtId="3" fontId="45" fillId="0" borderId="92" xfId="75" applyNumberFormat="1" applyFont="1" applyFill="1" applyBorder="1" applyAlignment="1">
      <alignment horizontal="right"/>
    </xf>
    <xf numFmtId="3" fontId="45" fillId="0" borderId="103" xfId="75" applyNumberFormat="1" applyFont="1" applyFill="1" applyBorder="1" applyAlignment="1">
      <alignment horizontal="right"/>
    </xf>
    <xf numFmtId="0" fontId="37" fillId="0" borderId="5"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5" fillId="0" borderId="5" xfId="0" applyNumberFormat="1" applyFont="1" applyFill="1" applyBorder="1" applyAlignment="1">
      <alignment horizontal="center" vertical="center" wrapText="1"/>
    </xf>
    <xf numFmtId="3" fontId="66" fillId="0" borderId="72" xfId="75" applyNumberFormat="1" applyFont="1" applyFill="1" applyBorder="1" applyAlignment="1">
      <alignment horizontal="right" vertical="top"/>
    </xf>
    <xf numFmtId="1" fontId="66" fillId="0" borderId="72" xfId="75" applyNumberFormat="1" applyFont="1" applyFill="1" applyBorder="1" applyAlignment="1">
      <alignment horizontal="right" vertical="top"/>
    </xf>
    <xf numFmtId="1" fontId="66" fillId="0" borderId="72" xfId="0" applyNumberFormat="1" applyFont="1" applyFill="1" applyBorder="1" applyAlignment="1">
      <alignment horizontal="right" vertical="top"/>
    </xf>
    <xf numFmtId="3" fontId="46" fillId="0" borderId="99" xfId="75" applyNumberFormat="1" applyFont="1" applyFill="1" applyBorder="1" applyAlignment="1">
      <alignment horizontal="right" vertical="top"/>
    </xf>
    <xf numFmtId="3" fontId="66" fillId="0" borderId="97" xfId="75" applyNumberFormat="1" applyFont="1" applyFill="1" applyBorder="1" applyAlignment="1">
      <alignment horizontal="right" vertical="top"/>
    </xf>
    <xf numFmtId="3" fontId="35" fillId="0" borderId="63" xfId="75" quotePrefix="1" applyNumberFormat="1" applyFont="1" applyFill="1" applyBorder="1" applyAlignment="1">
      <alignment horizontal="right"/>
    </xf>
    <xf numFmtId="3" fontId="35" fillId="0" borderId="72" xfId="75" quotePrefix="1" applyNumberFormat="1" applyFont="1" applyFill="1" applyBorder="1" applyAlignment="1">
      <alignment horizontal="right"/>
    </xf>
    <xf numFmtId="3" fontId="45" fillId="0" borderId="92" xfId="75" quotePrefix="1" applyNumberFormat="1" applyFont="1" applyFill="1" applyBorder="1" applyAlignment="1">
      <alignment horizontal="right"/>
    </xf>
    <xf numFmtId="3" fontId="35" fillId="0" borderId="54" xfId="75" quotePrefix="1" applyNumberFormat="1" applyFont="1" applyFill="1" applyBorder="1" applyAlignment="1">
      <alignment horizontal="right"/>
    </xf>
    <xf numFmtId="3" fontId="45" fillId="0" borderId="99" xfId="75" quotePrefix="1" applyNumberFormat="1" applyFont="1" applyFill="1" applyBorder="1" applyAlignment="1">
      <alignment horizontal="right"/>
    </xf>
    <xf numFmtId="3" fontId="45" fillId="0" borderId="72" xfId="75" quotePrefix="1" applyNumberFormat="1" applyFont="1" applyFill="1" applyBorder="1" applyAlignment="1">
      <alignment horizontal="right"/>
    </xf>
    <xf numFmtId="3" fontId="45" fillId="0" borderId="102" xfId="75" quotePrefix="1" applyNumberFormat="1" applyFont="1" applyFill="1" applyBorder="1" applyAlignment="1">
      <alignment horizontal="right"/>
    </xf>
    <xf numFmtId="3" fontId="66" fillId="0" borderId="63" xfId="75" applyNumberFormat="1" applyFont="1" applyFill="1" applyBorder="1" applyAlignment="1">
      <alignment horizontal="right" vertical="top"/>
    </xf>
    <xf numFmtId="3" fontId="46" fillId="0" borderId="92" xfId="75" applyNumberFormat="1" applyFont="1" applyFill="1" applyBorder="1" applyAlignment="1">
      <alignment horizontal="right" vertical="top"/>
    </xf>
    <xf numFmtId="3" fontId="35" fillId="0" borderId="82" xfId="75" quotePrefix="1" applyNumberFormat="1" applyFont="1" applyFill="1" applyBorder="1" applyAlignment="1">
      <alignment horizontal="right"/>
    </xf>
    <xf numFmtId="3" fontId="35" fillId="0" borderId="100" xfId="75" quotePrefix="1" applyNumberFormat="1" applyFont="1" applyFill="1" applyBorder="1" applyAlignment="1">
      <alignment horizontal="right"/>
    </xf>
    <xf numFmtId="3" fontId="35" fillId="0" borderId="0" xfId="75" quotePrefix="1" applyNumberFormat="1" applyFont="1" applyFill="1" applyBorder="1" applyAlignment="1">
      <alignment horizontal="right"/>
    </xf>
    <xf numFmtId="3" fontId="37" fillId="0" borderId="92" xfId="75" applyNumberFormat="1" applyFont="1" applyFill="1" applyBorder="1" applyAlignment="1">
      <alignment horizontal="right" vertical="top"/>
    </xf>
    <xf numFmtId="3" fontId="35" fillId="0" borderId="0" xfId="75" applyNumberFormat="1" applyFont="1" applyFill="1" applyBorder="1" applyAlignment="1">
      <alignment vertical="top"/>
    </xf>
    <xf numFmtId="3" fontId="74" fillId="0" borderId="0" xfId="75" applyNumberFormat="1" applyFont="1" applyFill="1" applyBorder="1" applyAlignment="1">
      <alignment vertical="top"/>
    </xf>
    <xf numFmtId="49" fontId="20" fillId="0" borderId="116" xfId="0" applyNumberFormat="1" applyFont="1" applyFill="1" applyBorder="1" applyAlignment="1">
      <alignment horizontal="left"/>
    </xf>
    <xf numFmtId="49" fontId="20" fillId="0" borderId="121" xfId="0" applyNumberFormat="1" applyFont="1" applyFill="1" applyBorder="1" applyAlignment="1">
      <alignment horizontal="left" vertical="center"/>
    </xf>
    <xf numFmtId="49" fontId="20" fillId="0" borderId="48" xfId="0" applyNumberFormat="1" applyFont="1" applyFill="1" applyBorder="1" applyAlignment="1">
      <alignment horizontal="center" vertical="center" wrapText="1"/>
    </xf>
    <xf numFmtId="49" fontId="20" fillId="0" borderId="122" xfId="0" applyNumberFormat="1" applyFont="1" applyFill="1" applyBorder="1" applyAlignment="1">
      <alignment horizontal="center" vertical="center" wrapText="1"/>
    </xf>
    <xf numFmtId="49" fontId="23" fillId="0" borderId="121" xfId="0" applyNumberFormat="1" applyFont="1" applyFill="1" applyBorder="1" applyAlignment="1">
      <alignment horizontal="left"/>
    </xf>
    <xf numFmtId="171" fontId="23" fillId="0" borderId="48" xfId="0" applyNumberFormat="1" applyFont="1" applyFill="1" applyBorder="1" applyAlignment="1">
      <alignment horizontal="right"/>
    </xf>
    <xf numFmtId="0" fontId="0" fillId="0" borderId="41" xfId="0" applyFont="1" applyBorder="1"/>
    <xf numFmtId="3" fontId="23" fillId="0" borderId="48" xfId="0" applyNumberFormat="1" applyFont="1" applyFill="1" applyBorder="1" applyAlignment="1">
      <alignment horizontal="right"/>
    </xf>
    <xf numFmtId="3" fontId="25" fillId="0" borderId="41" xfId="1" applyNumberFormat="1" applyFont="1" applyFill="1" applyBorder="1"/>
    <xf numFmtId="181" fontId="57" fillId="0" borderId="41" xfId="76" applyNumberFormat="1" applyFont="1" applyFill="1" applyBorder="1"/>
    <xf numFmtId="49" fontId="20" fillId="0" borderId="131" xfId="0" applyNumberFormat="1" applyFont="1" applyFill="1" applyBorder="1" applyAlignment="1">
      <alignment horizontal="left"/>
    </xf>
    <xf numFmtId="3" fontId="20" fillId="0" borderId="132" xfId="0" applyNumberFormat="1" applyFont="1" applyFill="1" applyBorder="1" applyAlignment="1">
      <alignment horizontal="right"/>
    </xf>
    <xf numFmtId="0" fontId="25" fillId="0" borderId="0" xfId="0" applyNumberFormat="1" applyFont="1" applyFill="1" applyBorder="1" applyAlignment="1">
      <alignment vertical="center"/>
    </xf>
    <xf numFmtId="49" fontId="20" fillId="0" borderId="80" xfId="0" applyNumberFormat="1" applyFont="1" applyFill="1" applyBorder="1" applyAlignment="1">
      <alignment horizontal="left"/>
    </xf>
    <xf numFmtId="49" fontId="20" fillId="0" borderId="81" xfId="0" applyNumberFormat="1" applyFont="1" applyFill="1" applyBorder="1" applyAlignment="1">
      <alignment horizontal="left"/>
    </xf>
    <xf numFmtId="49" fontId="20" fillId="0" borderId="82" xfId="0" applyNumberFormat="1" applyFont="1" applyFill="1" applyBorder="1" applyAlignment="1">
      <alignment horizontal="left"/>
    </xf>
    <xf numFmtId="0" fontId="25" fillId="0" borderId="5" xfId="0" applyNumberFormat="1" applyFont="1" applyFill="1" applyBorder="1" applyAlignment="1">
      <alignment vertical="center"/>
    </xf>
    <xf numFmtId="49" fontId="20" fillId="0" borderId="0" xfId="0" applyNumberFormat="1" applyFont="1" applyFill="1" applyAlignment="1">
      <alignment horizontal="left"/>
    </xf>
    <xf numFmtId="49" fontId="23" fillId="0" borderId="0" xfId="0" applyNumberFormat="1" applyFont="1" applyFill="1" applyAlignment="1">
      <alignment horizontal="left"/>
    </xf>
    <xf numFmtId="49" fontId="23" fillId="0" borderId="0" xfId="37" applyNumberFormat="1" applyFont="1" applyFill="1" applyAlignment="1">
      <alignment horizontal="left"/>
    </xf>
    <xf numFmtId="49" fontId="20" fillId="0" borderId="0" xfId="37" applyNumberFormat="1" applyFont="1" applyFill="1" applyAlignment="1">
      <alignment horizontal="left" vertical="center"/>
    </xf>
    <xf numFmtId="49" fontId="20" fillId="0" borderId="43" xfId="37" applyNumberFormat="1" applyFont="1" applyFill="1" applyBorder="1" applyAlignment="1">
      <alignment horizontal="center" vertical="center" wrapText="1"/>
    </xf>
    <xf numFmtId="0" fontId="20" fillId="0" borderId="43" xfId="37" applyFont="1" applyFill="1" applyBorder="1" applyAlignment="1">
      <alignment horizontal="center" vertical="center" wrapText="1"/>
    </xf>
    <xf numFmtId="49" fontId="20" fillId="0" borderId="32" xfId="37" applyNumberFormat="1" applyFont="1" applyFill="1" applyBorder="1" applyAlignment="1">
      <alignment horizontal="center" vertical="center"/>
    </xf>
    <xf numFmtId="49" fontId="20" fillId="0" borderId="27" xfId="37" applyNumberFormat="1" applyFont="1" applyFill="1" applyBorder="1" applyAlignment="1">
      <alignment horizontal="center" vertical="center"/>
    </xf>
    <xf numFmtId="49" fontId="20" fillId="0" borderId="35" xfId="37" applyNumberFormat="1" applyFont="1" applyFill="1" applyBorder="1" applyAlignment="1">
      <alignment horizontal="center" vertical="center"/>
    </xf>
    <xf numFmtId="49" fontId="20" fillId="0" borderId="38" xfId="37" applyNumberFormat="1" applyFont="1" applyFill="1" applyBorder="1" applyAlignment="1">
      <alignment horizontal="center" wrapText="1"/>
    </xf>
    <xf numFmtId="49" fontId="20" fillId="0" borderId="37" xfId="37" applyNumberFormat="1" applyFont="1" applyFill="1" applyBorder="1" applyAlignment="1">
      <alignment horizontal="center" wrapText="1"/>
    </xf>
    <xf numFmtId="49" fontId="20" fillId="0" borderId="39" xfId="37" applyNumberFormat="1" applyFont="1" applyFill="1" applyBorder="1" applyAlignment="1">
      <alignment horizontal="center" wrapText="1"/>
    </xf>
    <xf numFmtId="49" fontId="20" fillId="0" borderId="38" xfId="37" applyNumberFormat="1" applyFont="1" applyFill="1" applyBorder="1" applyAlignment="1">
      <alignment horizontal="center"/>
    </xf>
    <xf numFmtId="49" fontId="20" fillId="0" borderId="39" xfId="37" applyNumberFormat="1" applyFont="1" applyFill="1" applyBorder="1" applyAlignment="1">
      <alignment horizontal="center"/>
    </xf>
    <xf numFmtId="0" fontId="20" fillId="0" borderId="38" xfId="37" applyFont="1" applyFill="1" applyBorder="1" applyAlignment="1">
      <alignment horizontal="center" vertical="center" wrapText="1"/>
    </xf>
    <xf numFmtId="0" fontId="20" fillId="0" borderId="39" xfId="37" applyFont="1" applyFill="1" applyBorder="1" applyAlignment="1">
      <alignment horizontal="center" vertical="center" wrapText="1"/>
    </xf>
    <xf numFmtId="49" fontId="20" fillId="0" borderId="32" xfId="37" applyNumberFormat="1" applyFont="1" applyFill="1" applyBorder="1" applyAlignment="1">
      <alignment horizontal="center" vertical="center" wrapText="1"/>
    </xf>
    <xf numFmtId="49" fontId="20" fillId="0" borderId="35" xfId="37" applyNumberFormat="1" applyFont="1" applyFill="1" applyBorder="1" applyAlignment="1">
      <alignment horizontal="center" vertical="center" wrapText="1"/>
    </xf>
    <xf numFmtId="0" fontId="22" fillId="0" borderId="20" xfId="0" applyNumberFormat="1" applyFont="1" applyFill="1" applyBorder="1" applyAlignment="1">
      <alignment horizontal="center"/>
    </xf>
    <xf numFmtId="49" fontId="20" fillId="0" borderId="20" xfId="0" applyNumberFormat="1" applyFont="1" applyFill="1" applyBorder="1" applyAlignment="1">
      <alignment horizontal="center" vertical="center"/>
    </xf>
    <xf numFmtId="49" fontId="20" fillId="0" borderId="53" xfId="0" applyNumberFormat="1" applyFont="1" applyFill="1" applyBorder="1" applyAlignment="1">
      <alignment horizontal="center" vertical="center" wrapText="1"/>
    </xf>
    <xf numFmtId="49" fontId="20" fillId="0" borderId="45" xfId="0" applyNumberFormat="1" applyFont="1" applyFill="1" applyBorder="1" applyAlignment="1">
      <alignment horizontal="center" vertical="center" wrapText="1"/>
    </xf>
    <xf numFmtId="49" fontId="20" fillId="0" borderId="54" xfId="0" applyNumberFormat="1" applyFont="1" applyFill="1" applyBorder="1" applyAlignment="1">
      <alignment horizontal="center" vertical="center" wrapText="1"/>
    </xf>
    <xf numFmtId="49" fontId="20" fillId="0" borderId="21" xfId="0" applyNumberFormat="1" applyFont="1" applyFill="1" applyBorder="1" applyAlignment="1">
      <alignment horizontal="center" vertical="center"/>
    </xf>
    <xf numFmtId="49" fontId="20" fillId="0" borderId="22" xfId="0" applyNumberFormat="1" applyFont="1" applyFill="1" applyBorder="1" applyAlignment="1">
      <alignment horizontal="center" vertical="center"/>
    </xf>
    <xf numFmtId="49" fontId="20" fillId="0" borderId="0" xfId="0" applyNumberFormat="1" applyFont="1" applyFill="1" applyAlignment="1">
      <alignment horizontal="left" wrapText="1"/>
    </xf>
    <xf numFmtId="49" fontId="20" fillId="0" borderId="20" xfId="0" applyNumberFormat="1" applyFont="1" applyFill="1" applyBorder="1" applyAlignment="1">
      <alignment horizontal="center" vertical="center" wrapText="1"/>
    </xf>
    <xf numFmtId="49" fontId="20" fillId="0" borderId="26" xfId="0" applyNumberFormat="1" applyFont="1" applyFill="1" applyBorder="1" applyAlignment="1">
      <alignment horizontal="center" vertical="center" wrapText="1"/>
    </xf>
    <xf numFmtId="49" fontId="20" fillId="0" borderId="11" xfId="0" applyNumberFormat="1" applyFont="1" applyFill="1" applyBorder="1" applyAlignment="1">
      <alignment horizontal="center" vertical="center" wrapText="1"/>
    </xf>
    <xf numFmtId="49" fontId="20" fillId="0" borderId="28" xfId="0" applyNumberFormat="1" applyFont="1" applyFill="1" applyBorder="1" applyAlignment="1">
      <alignment horizontal="center" vertical="center" wrapText="1"/>
    </xf>
    <xf numFmtId="49" fontId="20" fillId="0" borderId="12" xfId="0" applyNumberFormat="1" applyFont="1" applyFill="1" applyBorder="1" applyAlignment="1">
      <alignment horizontal="center" vertical="center" wrapText="1"/>
    </xf>
    <xf numFmtId="49" fontId="20" fillId="0" borderId="24" xfId="0" applyNumberFormat="1" applyFont="1" applyFill="1" applyBorder="1" applyAlignment="1">
      <alignment horizontal="center" vertical="center" wrapText="1"/>
    </xf>
    <xf numFmtId="49" fontId="20" fillId="0" borderId="25" xfId="0" applyNumberFormat="1" applyFont="1" applyFill="1" applyBorder="1" applyAlignment="1">
      <alignment horizontal="center" vertical="center" wrapText="1"/>
    </xf>
    <xf numFmtId="49" fontId="20" fillId="0" borderId="21" xfId="0" applyNumberFormat="1" applyFont="1" applyFill="1" applyBorder="1" applyAlignment="1">
      <alignment horizontal="center"/>
    </xf>
    <xf numFmtId="49" fontId="20" fillId="0" borderId="23" xfId="0" applyNumberFormat="1" applyFont="1" applyFill="1" applyBorder="1" applyAlignment="1">
      <alignment horizontal="center"/>
    </xf>
    <xf numFmtId="49" fontId="20" fillId="0" borderId="22" xfId="0" applyNumberFormat="1" applyFont="1" applyFill="1" applyBorder="1" applyAlignment="1">
      <alignment horizontal="center"/>
    </xf>
    <xf numFmtId="49" fontId="23" fillId="0" borderId="0" xfId="0" applyNumberFormat="1" applyFont="1" applyFill="1" applyAlignment="1">
      <alignment horizontal="left" wrapText="1"/>
    </xf>
    <xf numFmtId="0" fontId="23" fillId="0" borderId="0" xfId="0" applyFont="1" applyFill="1" applyAlignment="1">
      <alignment horizontal="left" wrapText="1"/>
    </xf>
    <xf numFmtId="49" fontId="23" fillId="0" borderId="0" xfId="0" applyNumberFormat="1" applyFont="1" applyFill="1" applyBorder="1" applyAlignment="1">
      <alignment horizontal="left" vertical="center" wrapText="1"/>
    </xf>
    <xf numFmtId="49" fontId="20" fillId="0" borderId="3" xfId="0" applyNumberFormat="1" applyFont="1" applyFill="1" applyBorder="1" applyAlignment="1">
      <alignment horizontal="center" vertical="center" wrapText="1"/>
    </xf>
    <xf numFmtId="49" fontId="20" fillId="0" borderId="3" xfId="0" applyNumberFormat="1" applyFont="1" applyFill="1" applyBorder="1" applyAlignment="1">
      <alignment horizontal="center" wrapText="1"/>
    </xf>
    <xf numFmtId="178" fontId="20" fillId="0" borderId="3" xfId="0" applyNumberFormat="1" applyFont="1" applyFill="1" applyBorder="1" applyAlignment="1">
      <alignment horizontal="center" wrapText="1"/>
    </xf>
    <xf numFmtId="49" fontId="23" fillId="0" borderId="5" xfId="0" applyNumberFormat="1" applyFont="1" applyFill="1" applyBorder="1" applyAlignment="1">
      <alignment horizontal="left" wrapText="1"/>
    </xf>
    <xf numFmtId="49" fontId="23" fillId="0" borderId="0" xfId="0" applyNumberFormat="1" applyFont="1" applyFill="1" applyAlignment="1">
      <alignment horizontal="left" vertical="center" wrapText="1"/>
    </xf>
    <xf numFmtId="49" fontId="20" fillId="0" borderId="0" xfId="0" applyNumberFormat="1" applyFont="1" applyFill="1" applyAlignment="1">
      <alignment horizontal="left" vertical="top"/>
    </xf>
    <xf numFmtId="49" fontId="20" fillId="0" borderId="2" xfId="0" applyNumberFormat="1" applyFont="1" applyFill="1" applyBorder="1" applyAlignment="1">
      <alignment horizontal="center" vertical="center" wrapText="1"/>
    </xf>
    <xf numFmtId="49" fontId="20" fillId="0" borderId="27"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0" fillId="0" borderId="13" xfId="0" applyNumberFormat="1" applyFont="1" applyFill="1" applyBorder="1" applyAlignment="1">
      <alignment horizontal="center" vertical="center"/>
    </xf>
    <xf numFmtId="49" fontId="20" fillId="0" borderId="6" xfId="0" applyNumberFormat="1" applyFont="1" applyFill="1" applyBorder="1" applyAlignment="1">
      <alignment horizontal="center" vertical="center"/>
    </xf>
    <xf numFmtId="49" fontId="20" fillId="0" borderId="14" xfId="0" applyNumberFormat="1" applyFont="1" applyFill="1" applyBorder="1" applyAlignment="1">
      <alignment horizontal="center" vertical="center"/>
    </xf>
    <xf numFmtId="49" fontId="20" fillId="0" borderId="7" xfId="0" applyNumberFormat="1" applyFont="1" applyFill="1" applyBorder="1" applyAlignment="1">
      <alignment horizontal="center" vertical="center"/>
    </xf>
    <xf numFmtId="49" fontId="20" fillId="0" borderId="8" xfId="0" applyNumberFormat="1" applyFont="1" applyFill="1" applyBorder="1" applyAlignment="1">
      <alignment horizontal="center" vertical="center"/>
    </xf>
    <xf numFmtId="49" fontId="20" fillId="0" borderId="10" xfId="0" applyNumberFormat="1" applyFont="1" applyFill="1" applyBorder="1" applyAlignment="1">
      <alignment horizontal="center" vertical="center"/>
    </xf>
    <xf numFmtId="49" fontId="20" fillId="0" borderId="9" xfId="0" applyNumberFormat="1" applyFont="1" applyFill="1" applyBorder="1" applyAlignment="1">
      <alignment horizontal="center" vertical="center"/>
    </xf>
    <xf numFmtId="178" fontId="23" fillId="0" borderId="0" xfId="0" applyNumberFormat="1" applyFont="1" applyFill="1" applyBorder="1" applyAlignment="1">
      <alignment horizontal="left" vertical="center" wrapText="1"/>
    </xf>
    <xf numFmtId="49" fontId="23" fillId="2" borderId="0" xfId="0" applyNumberFormat="1" applyFont="1" applyFill="1" applyAlignment="1">
      <alignment horizontal="left"/>
    </xf>
    <xf numFmtId="49" fontId="20" fillId="2" borderId="0" xfId="0" applyNumberFormat="1" applyFont="1" applyFill="1" applyAlignment="1">
      <alignment horizontal="left" vertical="top"/>
    </xf>
    <xf numFmtId="49" fontId="20" fillId="2" borderId="2" xfId="0" applyNumberFormat="1" applyFont="1" applyFill="1" applyBorder="1" applyAlignment="1">
      <alignment horizontal="center" vertical="center" wrapText="1"/>
    </xf>
    <xf numFmtId="49" fontId="20" fillId="2" borderId="27"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9" xfId="0" applyNumberFormat="1" applyFont="1" applyFill="1" applyBorder="1" applyAlignment="1">
      <alignment horizontal="center" vertical="center" wrapText="1"/>
    </xf>
    <xf numFmtId="49" fontId="26" fillId="0" borderId="8" xfId="0" applyNumberFormat="1" applyFont="1" applyFill="1" applyBorder="1" applyAlignment="1">
      <alignment horizontal="center" vertical="center" wrapText="1"/>
    </xf>
    <xf numFmtId="49" fontId="26" fillId="0" borderId="9" xfId="0" applyNumberFormat="1" applyFont="1" applyFill="1" applyBorder="1" applyAlignment="1">
      <alignment horizontal="center" vertical="center" wrapText="1"/>
    </xf>
    <xf numFmtId="49" fontId="24" fillId="0" borderId="0" xfId="0" applyNumberFormat="1" applyFont="1" applyFill="1" applyAlignment="1">
      <alignment horizontal="left" wrapText="1"/>
    </xf>
    <xf numFmtId="49" fontId="20" fillId="0" borderId="2" xfId="0"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0" fontId="22" fillId="3" borderId="47" xfId="0" applyFont="1" applyFill="1" applyBorder="1" applyAlignment="1">
      <alignment horizontal="center" vertical="center"/>
    </xf>
    <xf numFmtId="0" fontId="22" fillId="3" borderId="50" xfId="0" applyFont="1" applyFill="1" applyBorder="1" applyAlignment="1">
      <alignment horizontal="center" vertical="center"/>
    </xf>
    <xf numFmtId="0" fontId="21" fillId="0" borderId="0" xfId="0" applyNumberFormat="1" applyFont="1" applyFill="1" applyBorder="1" applyAlignment="1">
      <alignment vertical="center" wrapText="1"/>
    </xf>
    <xf numFmtId="49" fontId="20" fillId="0" borderId="0" xfId="37" applyNumberFormat="1" applyFont="1" applyFill="1" applyAlignment="1">
      <alignment horizontal="left" vertical="top"/>
    </xf>
    <xf numFmtId="49" fontId="20" fillId="0" borderId="0" xfId="0" applyNumberFormat="1" applyFont="1" applyFill="1" applyAlignment="1">
      <alignment horizontal="left" vertical="top" wrapText="1"/>
    </xf>
    <xf numFmtId="49" fontId="20" fillId="0" borderId="32" xfId="0" applyNumberFormat="1" applyFont="1" applyFill="1" applyBorder="1" applyAlignment="1">
      <alignment horizontal="center" wrapText="1"/>
    </xf>
    <xf numFmtId="49" fontId="20" fillId="0" borderId="35" xfId="0" applyNumberFormat="1" applyFont="1" applyFill="1" applyBorder="1" applyAlignment="1">
      <alignment horizontal="center" wrapText="1"/>
    </xf>
    <xf numFmtId="49" fontId="20" fillId="0" borderId="38" xfId="0" applyNumberFormat="1" applyFont="1" applyFill="1" applyBorder="1" applyAlignment="1">
      <alignment horizontal="center"/>
    </xf>
    <xf numFmtId="49" fontId="20" fillId="0" borderId="39" xfId="0" applyNumberFormat="1" applyFont="1" applyFill="1" applyBorder="1" applyAlignment="1">
      <alignment horizontal="center"/>
    </xf>
    <xf numFmtId="49" fontId="20" fillId="0" borderId="38" xfId="0" applyNumberFormat="1" applyFont="1" applyFill="1" applyBorder="1" applyAlignment="1">
      <alignment horizontal="center" wrapText="1"/>
    </xf>
    <xf numFmtId="49" fontId="20" fillId="0" borderId="39" xfId="0" applyNumberFormat="1" applyFont="1" applyFill="1" applyBorder="1" applyAlignment="1">
      <alignment horizontal="center" wrapText="1"/>
    </xf>
    <xf numFmtId="49" fontId="24" fillId="0" borderId="0" xfId="37" applyNumberFormat="1" applyFont="1" applyFill="1" applyAlignment="1">
      <alignment horizontal="left"/>
    </xf>
    <xf numFmtId="49" fontId="26" fillId="0" borderId="0" xfId="37" applyNumberFormat="1" applyFont="1" applyFill="1" applyAlignment="1">
      <alignment horizontal="left" vertical="top"/>
    </xf>
    <xf numFmtId="49" fontId="26" fillId="0" borderId="62" xfId="37" applyNumberFormat="1" applyFont="1" applyFill="1" applyBorder="1" applyAlignment="1">
      <alignment horizontal="right"/>
    </xf>
    <xf numFmtId="49" fontId="26" fillId="0" borderId="35" xfId="37" applyNumberFormat="1" applyFont="1" applyFill="1" applyBorder="1" applyAlignment="1">
      <alignment horizontal="right"/>
    </xf>
    <xf numFmtId="49" fontId="26" fillId="0" borderId="58" xfId="37" applyNumberFormat="1" applyFont="1" applyFill="1" applyBorder="1" applyAlignment="1">
      <alignment horizontal="center"/>
    </xf>
    <xf numFmtId="49" fontId="26" fillId="0" borderId="67" xfId="37" applyNumberFormat="1" applyFont="1" applyFill="1" applyBorder="1" applyAlignment="1">
      <alignment horizontal="center"/>
    </xf>
    <xf numFmtId="49" fontId="26" fillId="0" borderId="68" xfId="37" applyNumberFormat="1" applyFont="1" applyFill="1" applyBorder="1" applyAlignment="1">
      <alignment horizontal="center"/>
    </xf>
    <xf numFmtId="49" fontId="26" fillId="0" borderId="66" xfId="37" applyNumberFormat="1" applyFont="1" applyFill="1" applyBorder="1" applyAlignment="1">
      <alignment horizontal="center" vertical="center"/>
    </xf>
    <xf numFmtId="49" fontId="26" fillId="0" borderId="61" xfId="37" applyNumberFormat="1" applyFont="1" applyFill="1" applyBorder="1" applyAlignment="1">
      <alignment horizontal="center" vertical="center"/>
    </xf>
    <xf numFmtId="49" fontId="26" fillId="0" borderId="33" xfId="37" applyNumberFormat="1" applyFont="1" applyFill="1" applyBorder="1" applyAlignment="1">
      <alignment horizontal="center" vertical="center"/>
    </xf>
    <xf numFmtId="49" fontId="26" fillId="0" borderId="34" xfId="37" applyNumberFormat="1" applyFont="1" applyFill="1" applyBorder="1" applyAlignment="1">
      <alignment horizontal="center" vertical="center"/>
    </xf>
    <xf numFmtId="49" fontId="20" fillId="0" borderId="38" xfId="37" applyNumberFormat="1" applyFont="1" applyFill="1" applyBorder="1" applyAlignment="1">
      <alignment horizontal="center" vertical="center"/>
    </xf>
    <xf numFmtId="49" fontId="20" fillId="0" borderId="39" xfId="37" applyNumberFormat="1" applyFont="1" applyFill="1" applyBorder="1" applyAlignment="1">
      <alignment horizontal="center" vertical="center"/>
    </xf>
    <xf numFmtId="49" fontId="20" fillId="2" borderId="0" xfId="0" applyNumberFormat="1" applyFont="1" applyFill="1" applyAlignment="1">
      <alignment horizontal="left" vertical="top" wrapText="1"/>
    </xf>
    <xf numFmtId="49" fontId="20" fillId="0" borderId="8" xfId="0" applyNumberFormat="1" applyFont="1" applyFill="1" applyBorder="1" applyAlignment="1">
      <alignment horizontal="center" vertical="center" wrapText="1"/>
    </xf>
    <xf numFmtId="49" fontId="20" fillId="0" borderId="10" xfId="0" applyNumberFormat="1" applyFont="1" applyFill="1" applyBorder="1" applyAlignment="1">
      <alignment horizontal="center" vertical="center" wrapText="1"/>
    </xf>
    <xf numFmtId="49" fontId="20" fillId="0" borderId="9" xfId="0" applyNumberFormat="1" applyFont="1" applyFill="1" applyBorder="1" applyAlignment="1">
      <alignment horizontal="center" vertical="center" wrapText="1"/>
    </xf>
    <xf numFmtId="49" fontId="23" fillId="2" borderId="0" xfId="0" applyNumberFormat="1" applyFont="1" applyFill="1" applyAlignment="1">
      <alignment horizontal="left" wrapText="1"/>
    </xf>
    <xf numFmtId="49" fontId="20" fillId="2" borderId="0" xfId="0" applyNumberFormat="1" applyFont="1" applyFill="1" applyAlignment="1">
      <alignment horizontal="left"/>
    </xf>
    <xf numFmtId="49" fontId="20" fillId="2" borderId="4" xfId="0" applyNumberFormat="1" applyFont="1" applyFill="1" applyBorder="1" applyAlignment="1">
      <alignment horizontal="center" vertical="center" wrapText="1"/>
    </xf>
    <xf numFmtId="49" fontId="20" fillId="2" borderId="10" xfId="0" applyNumberFormat="1" applyFont="1" applyFill="1" applyBorder="1" applyAlignment="1">
      <alignment horizontal="center" vertical="center" wrapText="1"/>
    </xf>
    <xf numFmtId="49" fontId="23" fillId="0" borderId="15" xfId="0" applyNumberFormat="1" applyFont="1" applyFill="1" applyBorder="1" applyAlignment="1">
      <alignment horizontal="left" wrapText="1"/>
    </xf>
    <xf numFmtId="49" fontId="23" fillId="0" borderId="16" xfId="0" applyNumberFormat="1" applyFont="1" applyFill="1" applyBorder="1" applyAlignment="1">
      <alignment horizontal="left" wrapText="1"/>
    </xf>
    <xf numFmtId="49" fontId="23" fillId="0" borderId="17" xfId="0" applyNumberFormat="1" applyFont="1" applyFill="1" applyBorder="1" applyAlignment="1">
      <alignment horizontal="left" wrapText="1"/>
    </xf>
    <xf numFmtId="49" fontId="20" fillId="0" borderId="0" xfId="0" applyNumberFormat="1" applyFont="1" applyFill="1" applyBorder="1" applyAlignment="1">
      <alignment horizontal="left" vertical="top" wrapText="1"/>
    </xf>
    <xf numFmtId="49" fontId="20" fillId="2" borderId="0" xfId="0" applyNumberFormat="1" applyFont="1" applyFill="1" applyBorder="1" applyAlignment="1">
      <alignment horizontal="right" vertical="center"/>
    </xf>
    <xf numFmtId="49" fontId="20" fillId="2" borderId="3" xfId="0" applyNumberFormat="1" applyFont="1" applyFill="1" applyBorder="1" applyAlignment="1">
      <alignment horizontal="center" vertical="center"/>
    </xf>
    <xf numFmtId="49" fontId="20" fillId="2" borderId="3" xfId="0" applyNumberFormat="1" applyFont="1" applyFill="1" applyBorder="1" applyAlignment="1">
      <alignment horizontal="center"/>
    </xf>
    <xf numFmtId="49" fontId="20" fillId="0" borderId="3" xfId="0" applyNumberFormat="1" applyFont="1" applyFill="1" applyBorder="1" applyAlignment="1">
      <alignment horizontal="center"/>
    </xf>
    <xf numFmtId="49" fontId="20" fillId="2" borderId="2"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8" xfId="0" applyNumberFormat="1" applyFont="1" applyFill="1" applyBorder="1" applyAlignment="1">
      <alignment horizontal="center"/>
    </xf>
    <xf numFmtId="49" fontId="20" fillId="2" borderId="10" xfId="0" applyNumberFormat="1" applyFont="1" applyFill="1" applyBorder="1" applyAlignment="1">
      <alignment horizontal="center"/>
    </xf>
    <xf numFmtId="49" fontId="20" fillId="2" borderId="9" xfId="0" applyNumberFormat="1" applyFont="1" applyFill="1" applyBorder="1" applyAlignment="1">
      <alignment horizontal="center"/>
    </xf>
    <xf numFmtId="49" fontId="20" fillId="2" borderId="2" xfId="0" applyNumberFormat="1" applyFont="1" applyFill="1" applyBorder="1" applyAlignment="1">
      <alignment horizontal="center" vertical="top"/>
    </xf>
    <xf numFmtId="49" fontId="20" fillId="2" borderId="4" xfId="0" applyNumberFormat="1" applyFont="1" applyFill="1" applyBorder="1" applyAlignment="1">
      <alignment horizontal="center" vertical="top"/>
    </xf>
    <xf numFmtId="49" fontId="23" fillId="2" borderId="15" xfId="0" applyNumberFormat="1" applyFont="1" applyFill="1" applyBorder="1" applyAlignment="1">
      <alignment horizontal="left"/>
    </xf>
    <xf numFmtId="49" fontId="23" fillId="2" borderId="16" xfId="0" applyNumberFormat="1" applyFont="1" applyFill="1" applyBorder="1" applyAlignment="1">
      <alignment horizontal="left"/>
    </xf>
    <xf numFmtId="49" fontId="23" fillId="2" borderId="17" xfId="0" applyNumberFormat="1" applyFont="1" applyFill="1" applyBorder="1" applyAlignment="1">
      <alignment horizontal="left"/>
    </xf>
    <xf numFmtId="49" fontId="20" fillId="0" borderId="0" xfId="0" applyNumberFormat="1" applyFont="1" applyFill="1" applyAlignment="1">
      <alignment horizontal="left" vertical="center"/>
    </xf>
    <xf numFmtId="49" fontId="20" fillId="2" borderId="0" xfId="0" applyNumberFormat="1" applyFont="1" applyFill="1" applyAlignment="1">
      <alignment horizontal="left" vertical="center"/>
    </xf>
    <xf numFmtId="49" fontId="21" fillId="0" borderId="0" xfId="0" applyNumberFormat="1" applyFont="1" applyFill="1" applyAlignment="1">
      <alignment horizontal="left" wrapText="1"/>
    </xf>
    <xf numFmtId="49" fontId="23" fillId="0" borderId="0" xfId="0" applyNumberFormat="1" applyFont="1" applyFill="1" applyAlignment="1">
      <alignment horizontal="left" vertical="center"/>
    </xf>
    <xf numFmtId="49" fontId="23" fillId="0" borderId="101" xfId="0" applyNumberFormat="1" applyFont="1" applyFill="1" applyBorder="1" applyAlignment="1">
      <alignment horizontal="left"/>
    </xf>
    <xf numFmtId="49" fontId="20" fillId="2" borderId="55" xfId="0" applyNumberFormat="1" applyFont="1" applyFill="1" applyBorder="1" applyAlignment="1">
      <alignment horizontal="center" vertical="center" wrapText="1"/>
    </xf>
    <xf numFmtId="49" fontId="20" fillId="2" borderId="63" xfId="0" applyNumberFormat="1" applyFont="1" applyFill="1" applyBorder="1" applyAlignment="1">
      <alignment horizontal="center" vertical="center" wrapText="1"/>
    </xf>
    <xf numFmtId="49" fontId="20" fillId="2" borderId="63" xfId="0" applyNumberFormat="1" applyFont="1" applyFill="1" applyBorder="1" applyAlignment="1">
      <alignment horizontal="center" vertical="center"/>
    </xf>
    <xf numFmtId="49" fontId="20" fillId="0" borderId="63" xfId="0" applyNumberFormat="1" applyFont="1" applyFill="1" applyBorder="1" applyAlignment="1">
      <alignment horizontal="center" vertical="center" wrapText="1"/>
    </xf>
    <xf numFmtId="49" fontId="20" fillId="0" borderId="8" xfId="0" applyNumberFormat="1" applyFont="1" applyFill="1" applyBorder="1" applyAlignment="1">
      <alignment horizontal="center"/>
    </xf>
    <xf numFmtId="49" fontId="20" fillId="0" borderId="10" xfId="0" applyNumberFormat="1" applyFont="1" applyFill="1" applyBorder="1" applyAlignment="1">
      <alignment horizontal="center"/>
    </xf>
    <xf numFmtId="49" fontId="20" fillId="0" borderId="9" xfId="0" applyNumberFormat="1" applyFont="1" applyFill="1" applyBorder="1" applyAlignment="1">
      <alignment horizontal="center"/>
    </xf>
    <xf numFmtId="49" fontId="20" fillId="0" borderId="60" xfId="0" applyNumberFormat="1" applyFont="1" applyFill="1" applyBorder="1" applyAlignment="1">
      <alignment horizontal="center"/>
    </xf>
    <xf numFmtId="49" fontId="20" fillId="0" borderId="61" xfId="0" applyNumberFormat="1" applyFont="1" applyFill="1" applyBorder="1" applyAlignment="1">
      <alignment horizontal="center"/>
    </xf>
    <xf numFmtId="49" fontId="20" fillId="0" borderId="56" xfId="0" applyNumberFormat="1" applyFont="1" applyFill="1" applyBorder="1" applyAlignment="1">
      <alignment horizontal="center"/>
    </xf>
    <xf numFmtId="49" fontId="20" fillId="0" borderId="5" xfId="0" applyNumberFormat="1" applyFont="1" applyFill="1" applyBorder="1" applyAlignment="1">
      <alignment horizontal="center"/>
    </xf>
    <xf numFmtId="49" fontId="20" fillId="0" borderId="57" xfId="0" applyNumberFormat="1" applyFont="1" applyFill="1" applyBorder="1" applyAlignment="1">
      <alignment horizontal="center"/>
    </xf>
    <xf numFmtId="49" fontId="23" fillId="0" borderId="44" xfId="0" applyNumberFormat="1" applyFont="1" applyFill="1" applyBorder="1" applyAlignment="1">
      <alignment horizontal="left" wrapText="1"/>
    </xf>
    <xf numFmtId="49" fontId="23" fillId="2" borderId="0" xfId="0" applyNumberFormat="1" applyFont="1" applyFill="1" applyAlignment="1">
      <alignment horizontal="left" vertical="center" wrapText="1"/>
    </xf>
    <xf numFmtId="49" fontId="20" fillId="2" borderId="62" xfId="0" applyNumberFormat="1" applyFont="1" applyFill="1" applyBorder="1" applyAlignment="1">
      <alignment horizontal="center" vertical="center" wrapText="1"/>
    </xf>
    <xf numFmtId="49" fontId="20" fillId="2" borderId="35" xfId="0" applyNumberFormat="1" applyFont="1" applyFill="1" applyBorder="1" applyAlignment="1">
      <alignment horizontal="center" vertical="center" wrapText="1"/>
    </xf>
    <xf numFmtId="49" fontId="20" fillId="2" borderId="66" xfId="0" applyNumberFormat="1" applyFont="1" applyFill="1" applyBorder="1" applyAlignment="1">
      <alignment horizontal="center" vertical="center"/>
    </xf>
    <xf numFmtId="49" fontId="20" fillId="2" borderId="61" xfId="0" applyNumberFormat="1" applyFont="1" applyFill="1" applyBorder="1" applyAlignment="1">
      <alignment horizontal="center" vertical="center"/>
    </xf>
    <xf numFmtId="49" fontId="20" fillId="2" borderId="33" xfId="0" applyNumberFormat="1" applyFont="1" applyFill="1" applyBorder="1" applyAlignment="1">
      <alignment horizontal="center" vertical="center"/>
    </xf>
    <xf numFmtId="49" fontId="20" fillId="2" borderId="34" xfId="0" applyNumberFormat="1" applyFont="1" applyFill="1" applyBorder="1" applyAlignment="1">
      <alignment horizontal="center" vertical="center"/>
    </xf>
    <xf numFmtId="49" fontId="20" fillId="2" borderId="58" xfId="0" applyNumberFormat="1" applyFont="1" applyFill="1" applyBorder="1" applyAlignment="1">
      <alignment horizontal="center" vertical="center"/>
    </xf>
    <xf numFmtId="49" fontId="20" fillId="2" borderId="67" xfId="0" applyNumberFormat="1" applyFont="1" applyFill="1" applyBorder="1" applyAlignment="1">
      <alignment horizontal="center" vertical="center"/>
    </xf>
    <xf numFmtId="49" fontId="20" fillId="2" borderId="68" xfId="0" applyNumberFormat="1" applyFont="1" applyFill="1" applyBorder="1" applyAlignment="1">
      <alignment horizontal="center" vertical="center"/>
    </xf>
    <xf numFmtId="49" fontId="20" fillId="2" borderId="66" xfId="0" applyNumberFormat="1" applyFont="1" applyFill="1" applyBorder="1" applyAlignment="1">
      <alignment horizontal="center" vertical="center" wrapText="1"/>
    </xf>
    <xf numFmtId="49" fontId="20" fillId="2" borderId="61" xfId="0" applyNumberFormat="1" applyFont="1" applyFill="1" applyBorder="1" applyAlignment="1">
      <alignment horizontal="center" vertical="center" wrapText="1"/>
    </xf>
    <xf numFmtId="49" fontId="20" fillId="2" borderId="33" xfId="0" applyNumberFormat="1" applyFont="1" applyFill="1" applyBorder="1" applyAlignment="1">
      <alignment horizontal="center" vertical="center" wrapText="1"/>
    </xf>
    <xf numFmtId="49" fontId="20" fillId="2" borderId="34" xfId="0" applyNumberFormat="1" applyFont="1" applyFill="1" applyBorder="1" applyAlignment="1">
      <alignment horizontal="center" vertical="center" wrapText="1"/>
    </xf>
    <xf numFmtId="49" fontId="20" fillId="0" borderId="62" xfId="0" applyNumberFormat="1" applyFont="1" applyFill="1" applyBorder="1" applyAlignment="1">
      <alignment horizontal="center" vertical="center" wrapText="1"/>
    </xf>
    <xf numFmtId="49" fontId="20" fillId="0" borderId="55" xfId="0" applyNumberFormat="1" applyFont="1" applyFill="1" applyBorder="1" applyAlignment="1">
      <alignment horizontal="center" vertical="center" wrapText="1"/>
    </xf>
    <xf numFmtId="49" fontId="20" fillId="0" borderId="35" xfId="0" applyNumberFormat="1" applyFont="1" applyFill="1" applyBorder="1" applyAlignment="1">
      <alignment horizontal="center" vertical="center" wrapText="1"/>
    </xf>
    <xf numFmtId="49" fontId="20" fillId="0" borderId="58" xfId="0" applyNumberFormat="1" applyFont="1" applyFill="1" applyBorder="1" applyAlignment="1">
      <alignment horizontal="center" vertical="center"/>
    </xf>
    <xf numFmtId="49" fontId="20" fillId="0" borderId="67" xfId="0" applyNumberFormat="1" applyFont="1" applyFill="1" applyBorder="1" applyAlignment="1">
      <alignment horizontal="center" vertical="center"/>
    </xf>
    <xf numFmtId="49" fontId="20" fillId="0" borderId="68" xfId="0" applyNumberFormat="1" applyFont="1" applyFill="1" applyBorder="1" applyAlignment="1">
      <alignment horizontal="center" vertical="center"/>
    </xf>
    <xf numFmtId="0" fontId="20" fillId="0" borderId="58" xfId="0" applyFont="1" applyFill="1" applyBorder="1" applyAlignment="1">
      <alignment horizontal="center" vertical="center" wrapText="1"/>
    </xf>
    <xf numFmtId="0" fontId="20" fillId="0" borderId="68" xfId="0" applyFont="1" applyFill="1" applyBorder="1" applyAlignment="1">
      <alignment horizontal="center" vertical="center" wrapText="1"/>
    </xf>
    <xf numFmtId="49" fontId="20" fillId="0" borderId="62" xfId="0" applyNumberFormat="1" applyFont="1" applyFill="1" applyBorder="1" applyAlignment="1">
      <alignment horizontal="center" vertical="center"/>
    </xf>
    <xf numFmtId="49" fontId="20" fillId="0" borderId="35" xfId="0" applyNumberFormat="1" applyFont="1" applyFill="1" applyBorder="1" applyAlignment="1">
      <alignment horizontal="center" vertical="center"/>
    </xf>
    <xf numFmtId="0" fontId="20" fillId="0" borderId="62" xfId="0" applyFont="1" applyFill="1" applyBorder="1" applyAlignment="1">
      <alignment horizontal="center" vertical="center" wrapText="1"/>
    </xf>
    <xf numFmtId="0" fontId="20" fillId="0" borderId="35" xfId="0" applyFont="1" applyFill="1" applyBorder="1" applyAlignment="1">
      <alignment horizontal="center" vertical="center" wrapText="1"/>
    </xf>
    <xf numFmtId="49" fontId="20" fillId="2" borderId="0" xfId="48" applyNumberFormat="1" applyFont="1" applyFill="1" applyAlignment="1">
      <alignment horizontal="left" vertical="top"/>
    </xf>
    <xf numFmtId="49" fontId="20" fillId="2" borderId="62" xfId="48" applyNumberFormat="1" applyFont="1" applyFill="1" applyBorder="1" applyAlignment="1">
      <alignment horizontal="center" vertical="center"/>
    </xf>
    <xf numFmtId="49" fontId="20" fillId="2" borderId="35" xfId="48" applyNumberFormat="1" applyFont="1" applyFill="1" applyBorder="1" applyAlignment="1">
      <alignment horizontal="center" vertical="center"/>
    </xf>
    <xf numFmtId="49" fontId="20" fillId="2" borderId="58" xfId="48" applyNumberFormat="1" applyFont="1" applyFill="1" applyBorder="1" applyAlignment="1">
      <alignment horizontal="center" vertical="center"/>
    </xf>
    <xf numFmtId="49" fontId="20" fillId="2" borderId="67" xfId="48" applyNumberFormat="1" applyFont="1" applyFill="1" applyBorder="1" applyAlignment="1">
      <alignment horizontal="center" vertical="center"/>
    </xf>
    <xf numFmtId="49" fontId="20" fillId="2" borderId="68" xfId="48" applyNumberFormat="1" applyFont="1" applyFill="1" applyBorder="1" applyAlignment="1">
      <alignment horizontal="center" vertical="center"/>
    </xf>
    <xf numFmtId="49" fontId="20" fillId="2" borderId="62" xfId="0" applyNumberFormat="1" applyFont="1" applyFill="1" applyBorder="1" applyAlignment="1">
      <alignment horizontal="center" vertical="center"/>
    </xf>
    <xf numFmtId="49" fontId="20" fillId="2" borderId="35" xfId="0" applyNumberFormat="1" applyFont="1" applyFill="1" applyBorder="1" applyAlignment="1">
      <alignment horizontal="center" vertical="center"/>
    </xf>
    <xf numFmtId="49" fontId="20" fillId="2" borderId="58" xfId="0" applyNumberFormat="1" applyFont="1" applyFill="1" applyBorder="1" applyAlignment="1">
      <alignment horizontal="center"/>
    </xf>
    <xf numFmtId="49" fontId="20" fillId="2" borderId="67" xfId="0" applyNumberFormat="1" applyFont="1" applyFill="1" applyBorder="1" applyAlignment="1">
      <alignment horizontal="center"/>
    </xf>
    <xf numFmtId="49" fontId="20" fillId="2" borderId="68" xfId="0" applyNumberFormat="1" applyFont="1" applyFill="1" applyBorder="1" applyAlignment="1">
      <alignment horizontal="center"/>
    </xf>
    <xf numFmtId="49" fontId="20" fillId="0" borderId="59" xfId="0" applyNumberFormat="1" applyFont="1" applyFill="1" applyBorder="1" applyAlignment="1">
      <alignment horizontal="right"/>
    </xf>
    <xf numFmtId="49" fontId="20" fillId="0" borderId="69" xfId="0" applyNumberFormat="1" applyFont="1" applyFill="1" applyBorder="1" applyAlignment="1">
      <alignment horizontal="right"/>
    </xf>
    <xf numFmtId="49" fontId="20" fillId="0" borderId="70" xfId="0" applyNumberFormat="1" applyFont="1" applyFill="1" applyBorder="1" applyAlignment="1">
      <alignment horizontal="right"/>
    </xf>
    <xf numFmtId="49" fontId="21" fillId="2" borderId="0" xfId="0" applyNumberFormat="1" applyFont="1" applyFill="1" applyAlignment="1">
      <alignment horizontal="left"/>
    </xf>
    <xf numFmtId="49" fontId="20" fillId="0" borderId="58" xfId="0" applyNumberFormat="1" applyFont="1" applyFill="1" applyBorder="1" applyAlignment="1">
      <alignment horizontal="right"/>
    </xf>
    <xf numFmtId="49" fontId="20" fillId="0" borderId="67" xfId="0" applyNumberFormat="1" applyFont="1" applyFill="1" applyBorder="1" applyAlignment="1">
      <alignment horizontal="right"/>
    </xf>
    <xf numFmtId="49" fontId="20" fillId="2" borderId="0" xfId="49" applyNumberFormat="1" applyFont="1" applyFill="1" applyAlignment="1">
      <alignment horizontal="left" vertical="top"/>
    </xf>
    <xf numFmtId="49" fontId="20" fillId="2" borderId="62" xfId="49" applyNumberFormat="1" applyFont="1" applyFill="1" applyBorder="1" applyAlignment="1">
      <alignment horizontal="center" vertical="center"/>
    </xf>
    <xf numFmtId="49" fontId="20" fillId="2" borderId="55" xfId="49" applyNumberFormat="1" applyFont="1" applyFill="1" applyBorder="1" applyAlignment="1">
      <alignment horizontal="center" vertical="center"/>
    </xf>
    <xf numFmtId="49" fontId="20" fillId="2" borderId="35" xfId="49" applyNumberFormat="1" applyFont="1" applyFill="1" applyBorder="1" applyAlignment="1">
      <alignment horizontal="center" vertical="center"/>
    </xf>
    <xf numFmtId="49" fontId="20" fillId="2" borderId="62" xfId="49" applyNumberFormat="1" applyFont="1" applyFill="1" applyBorder="1" applyAlignment="1">
      <alignment horizontal="center" vertical="center" wrapText="1"/>
    </xf>
    <xf numFmtId="49" fontId="20" fillId="2" borderId="55" xfId="49" applyNumberFormat="1" applyFont="1" applyFill="1" applyBorder="1" applyAlignment="1">
      <alignment horizontal="center" vertical="center" wrapText="1"/>
    </xf>
    <xf numFmtId="49" fontId="20" fillId="2" borderId="35" xfId="49" applyNumberFormat="1" applyFont="1" applyFill="1" applyBorder="1" applyAlignment="1">
      <alignment horizontal="center" vertical="center" wrapText="1"/>
    </xf>
    <xf numFmtId="49" fontId="20" fillId="2" borderId="66" xfId="49" applyNumberFormat="1" applyFont="1" applyFill="1" applyBorder="1" applyAlignment="1">
      <alignment horizontal="center" wrapText="1"/>
    </xf>
    <xf numFmtId="49" fontId="20" fillId="2" borderId="61" xfId="49" applyNumberFormat="1" applyFont="1" applyFill="1" applyBorder="1" applyAlignment="1">
      <alignment horizontal="center" wrapText="1"/>
    </xf>
    <xf numFmtId="49" fontId="20" fillId="2" borderId="33" xfId="49" applyNumberFormat="1" applyFont="1" applyFill="1" applyBorder="1" applyAlignment="1">
      <alignment horizontal="center" wrapText="1"/>
    </xf>
    <xf numFmtId="49" fontId="20" fillId="2" borderId="34" xfId="49" applyNumberFormat="1" applyFont="1" applyFill="1" applyBorder="1" applyAlignment="1">
      <alignment horizontal="center" wrapText="1"/>
    </xf>
    <xf numFmtId="49" fontId="20" fillId="2" borderId="58" xfId="49" applyNumberFormat="1" applyFont="1" applyFill="1" applyBorder="1" applyAlignment="1">
      <alignment horizontal="center" vertical="center" wrapText="1"/>
    </xf>
    <xf numFmtId="49" fontId="20" fillId="2" borderId="67" xfId="49" applyNumberFormat="1" applyFont="1" applyFill="1" applyBorder="1" applyAlignment="1">
      <alignment horizontal="center" vertical="center" wrapText="1"/>
    </xf>
    <xf numFmtId="49" fontId="20" fillId="2" borderId="68" xfId="49" applyNumberFormat="1" applyFont="1" applyFill="1" applyBorder="1" applyAlignment="1">
      <alignment horizontal="center" vertical="center" wrapText="1"/>
    </xf>
    <xf numFmtId="49" fontId="20" fillId="2" borderId="58" xfId="0" applyNumberFormat="1" applyFont="1" applyFill="1" applyBorder="1" applyAlignment="1">
      <alignment horizontal="center" vertical="center" wrapText="1"/>
    </xf>
    <xf numFmtId="49" fontId="20" fillId="2" borderId="68" xfId="0" applyNumberFormat="1" applyFont="1" applyFill="1" applyBorder="1" applyAlignment="1">
      <alignment horizontal="center" vertical="center" wrapText="1"/>
    </xf>
    <xf numFmtId="49" fontId="20" fillId="2" borderId="67" xfId="0" applyNumberFormat="1"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20" fillId="2" borderId="62" xfId="0" applyFont="1" applyFill="1" applyBorder="1" applyAlignment="1">
      <alignment horizontal="center" vertical="center" wrapText="1"/>
    </xf>
    <xf numFmtId="0" fontId="20" fillId="2" borderId="35" xfId="0" applyFont="1" applyFill="1" applyBorder="1" applyAlignment="1">
      <alignment horizontal="center" vertical="center" wrapText="1"/>
    </xf>
    <xf numFmtId="49" fontId="20" fillId="2" borderId="60" xfId="0" applyNumberFormat="1" applyFont="1" applyFill="1" applyBorder="1" applyAlignment="1">
      <alignment horizontal="center" vertical="center"/>
    </xf>
    <xf numFmtId="0" fontId="20" fillId="2" borderId="60" xfId="0" applyFont="1" applyFill="1" applyBorder="1" applyAlignment="1">
      <alignment horizontal="center" vertical="center" wrapText="1"/>
    </xf>
    <xf numFmtId="0" fontId="20" fillId="2" borderId="61" xfId="0" applyFont="1" applyFill="1" applyBorder="1" applyAlignment="1">
      <alignment horizontal="center" vertical="center" wrapText="1"/>
    </xf>
    <xf numFmtId="49" fontId="20" fillId="2" borderId="0" xfId="0" applyNumberFormat="1" applyFont="1" applyFill="1" applyAlignment="1">
      <alignment horizontal="center" vertical="center" wrapText="1"/>
    </xf>
    <xf numFmtId="49" fontId="20" fillId="0" borderId="55" xfId="0" applyNumberFormat="1" applyFont="1" applyFill="1" applyBorder="1" applyAlignment="1">
      <alignment horizontal="center" vertical="center"/>
    </xf>
    <xf numFmtId="49" fontId="23" fillId="0" borderId="0" xfId="0" applyNumberFormat="1" applyFont="1" applyFill="1" applyBorder="1" applyAlignment="1">
      <alignment horizontal="left"/>
    </xf>
    <xf numFmtId="49" fontId="20" fillId="0" borderId="58" xfId="0" applyNumberFormat="1" applyFont="1" applyFill="1" applyBorder="1" applyAlignment="1">
      <alignment horizontal="center"/>
    </xf>
    <xf numFmtId="49" fontId="20" fillId="0" borderId="67" xfId="0" applyNumberFormat="1" applyFont="1" applyFill="1" applyBorder="1" applyAlignment="1">
      <alignment horizontal="center"/>
    </xf>
    <xf numFmtId="49" fontId="20" fillId="0" borderId="68" xfId="0" applyNumberFormat="1" applyFont="1" applyFill="1" applyBorder="1" applyAlignment="1">
      <alignment horizontal="center"/>
    </xf>
    <xf numFmtId="0" fontId="20" fillId="0" borderId="58" xfId="0" applyFont="1" applyFill="1" applyBorder="1" applyAlignment="1">
      <alignment horizontal="center" wrapText="1"/>
    </xf>
    <xf numFmtId="0" fontId="20" fillId="0" borderId="67" xfId="0" applyFont="1" applyFill="1" applyBorder="1" applyAlignment="1">
      <alignment horizontal="center" wrapText="1"/>
    </xf>
    <xf numFmtId="0" fontId="20" fillId="0" borderId="68" xfId="0" applyFont="1" applyFill="1" applyBorder="1" applyAlignment="1">
      <alignment horizontal="center" wrapText="1"/>
    </xf>
    <xf numFmtId="0" fontId="26" fillId="0" borderId="83" xfId="50" applyFont="1" applyFill="1" applyBorder="1" applyAlignment="1">
      <alignment horizontal="center"/>
    </xf>
    <xf numFmtId="0" fontId="26" fillId="0" borderId="30" xfId="50" applyFont="1" applyFill="1" applyBorder="1" applyAlignment="1">
      <alignment horizontal="center"/>
    </xf>
    <xf numFmtId="0" fontId="26" fillId="0" borderId="80" xfId="50" applyFont="1" applyFill="1" applyBorder="1" applyAlignment="1">
      <alignment horizontal="center"/>
    </xf>
    <xf numFmtId="0" fontId="26" fillId="0" borderId="81" xfId="50" applyFont="1" applyFill="1" applyBorder="1" applyAlignment="1">
      <alignment horizontal="center"/>
    </xf>
    <xf numFmtId="0" fontId="26" fillId="0" borderId="82" xfId="50" applyFont="1" applyFill="1" applyBorder="1" applyAlignment="1">
      <alignment horizontal="center"/>
    </xf>
    <xf numFmtId="0" fontId="26" fillId="0" borderId="63" xfId="0" applyFont="1" applyFill="1" applyBorder="1" applyAlignment="1">
      <alignment horizontal="center" wrapText="1"/>
    </xf>
    <xf numFmtId="0" fontId="26" fillId="0" borderId="80" xfId="0" applyFont="1" applyFill="1" applyBorder="1" applyAlignment="1">
      <alignment horizontal="center"/>
    </xf>
    <xf numFmtId="0" fontId="26" fillId="0" borderId="81" xfId="0" applyFont="1" applyFill="1" applyBorder="1" applyAlignment="1">
      <alignment horizontal="center"/>
    </xf>
    <xf numFmtId="0" fontId="26" fillId="0" borderId="82" xfId="0" applyFont="1" applyFill="1" applyBorder="1" applyAlignment="1">
      <alignment horizontal="center"/>
    </xf>
    <xf numFmtId="0" fontId="26" fillId="0" borderId="63" xfId="0" applyFont="1" applyFill="1" applyBorder="1" applyAlignment="1">
      <alignment horizontal="center"/>
    </xf>
    <xf numFmtId="49" fontId="20" fillId="0" borderId="58" xfId="0" applyNumberFormat="1" applyFont="1" applyFill="1" applyBorder="1" applyAlignment="1">
      <alignment horizontal="center" vertical="center" wrapText="1"/>
    </xf>
    <xf numFmtId="49" fontId="20" fillId="0" borderId="68" xfId="0" applyNumberFormat="1" applyFont="1" applyFill="1" applyBorder="1" applyAlignment="1">
      <alignment horizontal="center" vertical="center" wrapText="1"/>
    </xf>
    <xf numFmtId="49" fontId="20" fillId="0" borderId="63" xfId="0" applyNumberFormat="1" applyFont="1" applyFill="1" applyBorder="1" applyAlignment="1">
      <alignment horizontal="center" vertical="center"/>
    </xf>
    <xf numFmtId="0" fontId="26" fillId="0" borderId="63" xfId="0" applyFont="1" applyFill="1" applyBorder="1" applyAlignment="1">
      <alignment horizontal="center" vertical="center" wrapText="1"/>
    </xf>
    <xf numFmtId="49" fontId="20" fillId="0" borderId="67" xfId="0" applyNumberFormat="1" applyFont="1" applyFill="1" applyBorder="1" applyAlignment="1">
      <alignment horizontal="center" vertical="center" wrapText="1"/>
    </xf>
    <xf numFmtId="0" fontId="22" fillId="0" borderId="65" xfId="10" applyFont="1" applyFill="1" applyBorder="1" applyAlignment="1">
      <alignment horizontal="center" vertical="center"/>
    </xf>
    <xf numFmtId="0" fontId="22" fillId="0" borderId="65" xfId="10" applyFont="1" applyFill="1" applyBorder="1" applyAlignment="1">
      <alignment horizontal="center" vertical="center" wrapText="1"/>
    </xf>
    <xf numFmtId="0" fontId="22" fillId="0" borderId="65" xfId="49" applyFont="1" applyFill="1" applyBorder="1" applyAlignment="1">
      <alignment horizontal="center" wrapText="1"/>
    </xf>
    <xf numFmtId="178" fontId="22" fillId="0" borderId="65" xfId="49" applyNumberFormat="1" applyFont="1" applyFill="1" applyBorder="1" applyAlignment="1">
      <alignment horizontal="center" wrapText="1"/>
    </xf>
    <xf numFmtId="0" fontId="21" fillId="0" borderId="0" xfId="49" applyFont="1" applyFill="1" applyAlignment="1">
      <alignment horizontal="left" vertical="center" wrapText="1"/>
    </xf>
    <xf numFmtId="0" fontId="52" fillId="0" borderId="0" xfId="0" applyFont="1" applyFill="1" applyAlignment="1">
      <alignment horizontal="center" vertical="top" wrapText="1"/>
    </xf>
    <xf numFmtId="0" fontId="52" fillId="0" borderId="0" xfId="0" applyFont="1" applyFill="1" applyAlignment="1">
      <alignment horizontal="left" vertical="top" wrapText="1"/>
    </xf>
    <xf numFmtId="49" fontId="20" fillId="0" borderId="117" xfId="0" applyNumberFormat="1" applyFont="1" applyFill="1" applyBorder="1" applyAlignment="1">
      <alignment horizontal="center" vertical="center"/>
    </xf>
    <xf numFmtId="49" fontId="20" fillId="0" borderId="118" xfId="0" applyNumberFormat="1" applyFont="1" applyFill="1" applyBorder="1" applyAlignment="1">
      <alignment horizontal="center" vertical="center"/>
    </xf>
    <xf numFmtId="49" fontId="20" fillId="0" borderId="119" xfId="0" applyNumberFormat="1" applyFont="1" applyFill="1" applyBorder="1" applyAlignment="1">
      <alignment horizontal="center" vertical="center"/>
    </xf>
    <xf numFmtId="49" fontId="20" fillId="0" borderId="120" xfId="0" applyNumberFormat="1" applyFont="1" applyFill="1" applyBorder="1" applyAlignment="1">
      <alignment horizontal="center" vertical="center"/>
    </xf>
    <xf numFmtId="49" fontId="20" fillId="0" borderId="28" xfId="0" applyNumberFormat="1" applyFont="1" applyFill="1" applyBorder="1" applyAlignment="1">
      <alignment horizontal="center"/>
    </xf>
    <xf numFmtId="49" fontId="20" fillId="0" borderId="0" xfId="0" applyNumberFormat="1" applyFont="1" applyFill="1" applyBorder="1" applyAlignment="1">
      <alignment horizontal="center"/>
    </xf>
    <xf numFmtId="49" fontId="20" fillId="0" borderId="71" xfId="0" applyNumberFormat="1" applyFont="1" applyFill="1" applyBorder="1" applyAlignment="1">
      <alignment horizontal="center"/>
    </xf>
    <xf numFmtId="3" fontId="25" fillId="0" borderId="123" xfId="1" applyNumberFormat="1" applyFont="1" applyFill="1" applyBorder="1" applyAlignment="1">
      <alignment horizontal="right" vertical="center" wrapText="1"/>
    </xf>
    <xf numFmtId="3" fontId="25" fillId="0" borderId="125" xfId="1" applyNumberFormat="1" applyFont="1" applyFill="1" applyBorder="1" applyAlignment="1">
      <alignment horizontal="right" vertical="center" wrapText="1"/>
    </xf>
    <xf numFmtId="3" fontId="25" fillId="0" borderId="124" xfId="1" applyNumberFormat="1" applyFont="1" applyFill="1" applyBorder="1" applyAlignment="1">
      <alignment horizontal="right" vertical="center"/>
    </xf>
    <xf numFmtId="3" fontId="25" fillId="0" borderId="126" xfId="1" applyNumberFormat="1" applyFont="1" applyFill="1" applyBorder="1" applyAlignment="1">
      <alignment horizontal="right" vertical="center"/>
    </xf>
    <xf numFmtId="3" fontId="25" fillId="0" borderId="123" xfId="1" applyNumberFormat="1" applyFont="1" applyFill="1" applyBorder="1" applyAlignment="1">
      <alignment horizontal="right" vertical="center"/>
    </xf>
    <xf numFmtId="3" fontId="25" fillId="0" borderId="125" xfId="1" applyNumberFormat="1" applyFont="1" applyFill="1" applyBorder="1" applyAlignment="1">
      <alignment horizontal="right" vertical="center"/>
    </xf>
    <xf numFmtId="3" fontId="25" fillId="0" borderId="128" xfId="1" applyNumberFormat="1" applyFont="1" applyFill="1" applyBorder="1" applyAlignment="1">
      <alignment horizontal="right" vertical="center"/>
    </xf>
    <xf numFmtId="3" fontId="25" fillId="0" borderId="129" xfId="1" applyNumberFormat="1" applyFont="1" applyFill="1" applyBorder="1" applyAlignment="1">
      <alignment horizontal="right" vertical="center"/>
    </xf>
    <xf numFmtId="3" fontId="25" fillId="0" borderId="127" xfId="1" applyNumberFormat="1" applyFont="1" applyFill="1" applyBorder="1" applyAlignment="1">
      <alignment horizontal="right" vertical="center"/>
    </xf>
    <xf numFmtId="3" fontId="25" fillId="0" borderId="55" xfId="1" applyNumberFormat="1" applyFont="1" applyFill="1" applyBorder="1" applyAlignment="1">
      <alignment horizontal="right" vertical="center"/>
    </xf>
    <xf numFmtId="3" fontId="25" fillId="0" borderId="130" xfId="1" applyNumberFormat="1" applyFont="1" applyFill="1" applyBorder="1" applyAlignment="1">
      <alignment horizontal="right" vertical="center"/>
    </xf>
    <xf numFmtId="49" fontId="20" fillId="0" borderId="66" xfId="0" applyNumberFormat="1" applyFont="1" applyFill="1" applyBorder="1" applyAlignment="1">
      <alignment horizontal="center" vertical="center"/>
    </xf>
    <xf numFmtId="49" fontId="20" fillId="0" borderId="33" xfId="0" applyNumberFormat="1" applyFont="1" applyFill="1" applyBorder="1" applyAlignment="1">
      <alignment horizontal="center" vertical="center"/>
    </xf>
    <xf numFmtId="49" fontId="20" fillId="2" borderId="58" xfId="49" applyNumberFormat="1" applyFont="1" applyFill="1" applyBorder="1" applyAlignment="1">
      <alignment horizontal="center" vertical="center"/>
    </xf>
    <xf numFmtId="49" fontId="20" fillId="2" borderId="67" xfId="49" applyNumberFormat="1" applyFont="1" applyFill="1" applyBorder="1" applyAlignment="1">
      <alignment horizontal="center" vertical="center"/>
    </xf>
    <xf numFmtId="49" fontId="20" fillId="2" borderId="68" xfId="49" applyNumberFormat="1" applyFont="1" applyFill="1" applyBorder="1" applyAlignment="1">
      <alignment horizontal="center" vertical="center"/>
    </xf>
    <xf numFmtId="49" fontId="87" fillId="2" borderId="58" xfId="0" applyNumberFormat="1" applyFont="1" applyFill="1" applyBorder="1" applyAlignment="1">
      <alignment horizontal="center" vertical="center"/>
    </xf>
    <xf numFmtId="49" fontId="87" fillId="2" borderId="68" xfId="0" applyNumberFormat="1" applyFont="1" applyFill="1" applyBorder="1" applyAlignment="1">
      <alignment horizontal="center" vertical="center"/>
    </xf>
    <xf numFmtId="49" fontId="87" fillId="2" borderId="62" xfId="0" applyNumberFormat="1" applyFont="1" applyFill="1" applyBorder="1" applyAlignment="1">
      <alignment horizontal="center" vertical="center"/>
    </xf>
    <xf numFmtId="49" fontId="87" fillId="2" borderId="35" xfId="0" applyNumberFormat="1" applyFont="1" applyFill="1" applyBorder="1" applyAlignment="1">
      <alignment horizontal="center" vertical="center"/>
    </xf>
    <xf numFmtId="49" fontId="23" fillId="2" borderId="0" xfId="49" applyNumberFormat="1" applyFont="1" applyFill="1" applyAlignment="1">
      <alignment horizontal="left" wrapText="1"/>
    </xf>
    <xf numFmtId="49" fontId="88" fillId="2" borderId="58" xfId="0" applyNumberFormat="1" applyFont="1" applyFill="1" applyBorder="1" applyAlignment="1">
      <alignment horizontal="left" vertical="center"/>
    </xf>
    <xf numFmtId="49" fontId="88" fillId="2" borderId="67" xfId="0" applyNumberFormat="1" applyFont="1" applyFill="1" applyBorder="1" applyAlignment="1">
      <alignment horizontal="left" vertical="center"/>
    </xf>
    <xf numFmtId="49" fontId="88" fillId="2" borderId="68" xfId="0" applyNumberFormat="1" applyFont="1" applyFill="1" applyBorder="1" applyAlignment="1">
      <alignment horizontal="left" vertical="center"/>
    </xf>
    <xf numFmtId="0" fontId="59" fillId="0" borderId="87" xfId="0" applyNumberFormat="1" applyFont="1" applyFill="1" applyBorder="1" applyAlignment="1">
      <alignment horizontal="center" vertical="center"/>
    </xf>
    <xf numFmtId="0" fontId="59" fillId="0" borderId="90" xfId="0" applyNumberFormat="1" applyFont="1" applyFill="1" applyBorder="1" applyAlignment="1">
      <alignment horizontal="center" vertical="center"/>
    </xf>
    <xf numFmtId="0" fontId="45" fillId="0" borderId="78" xfId="0" applyNumberFormat="1" applyFont="1" applyFill="1" applyBorder="1" applyAlignment="1">
      <alignment horizontal="left" vertical="center" wrapText="1"/>
    </xf>
    <xf numFmtId="0" fontId="45" fillId="0" borderId="91" xfId="0" applyNumberFormat="1" applyFont="1" applyFill="1" applyBorder="1" applyAlignment="1">
      <alignment horizontal="left" vertical="center" wrapText="1"/>
    </xf>
    <xf numFmtId="0" fontId="35" fillId="0" borderId="94" xfId="0" applyNumberFormat="1" applyFont="1" applyFill="1" applyBorder="1" applyAlignment="1">
      <alignment horizontal="left" vertical="center" wrapText="1"/>
    </xf>
    <xf numFmtId="0" fontId="45" fillId="0" borderId="86" xfId="0" applyNumberFormat="1" applyFont="1" applyFill="1" applyBorder="1" applyAlignment="1">
      <alignment horizontal="center" vertical="center"/>
    </xf>
    <xf numFmtId="0" fontId="45" fillId="0" borderId="78" xfId="0" applyNumberFormat="1" applyFont="1" applyFill="1" applyBorder="1" applyAlignment="1">
      <alignment horizontal="center" vertical="center"/>
    </xf>
    <xf numFmtId="0" fontId="45" fillId="0" borderId="87" xfId="0" applyNumberFormat="1" applyFont="1" applyFill="1" applyBorder="1" applyAlignment="1">
      <alignment horizontal="center" vertical="center"/>
    </xf>
    <xf numFmtId="0" fontId="45" fillId="0" borderId="63" xfId="0" applyNumberFormat="1" applyFont="1" applyFill="1" applyBorder="1" applyAlignment="1">
      <alignment horizontal="center" vertical="center"/>
    </xf>
    <xf numFmtId="0" fontId="59" fillId="0" borderId="88"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9" fillId="0" borderId="89" xfId="0" applyNumberFormat="1" applyFont="1" applyFill="1" applyBorder="1" applyAlignment="1">
      <alignment horizontal="center" vertical="center"/>
    </xf>
    <xf numFmtId="0" fontId="59" fillId="5" borderId="102" xfId="0" applyNumberFormat="1" applyFont="1" applyFill="1" applyBorder="1" applyAlignment="1">
      <alignment horizontal="left" vertical="top"/>
    </xf>
    <xf numFmtId="0" fontId="45" fillId="6" borderId="73" xfId="0" applyNumberFormat="1" applyFont="1" applyFill="1" applyBorder="1" applyAlignment="1">
      <alignment horizontal="center" vertical="top" wrapText="1"/>
    </xf>
    <xf numFmtId="0" fontId="45" fillId="6" borderId="77" xfId="0" applyNumberFormat="1" applyFont="1" applyFill="1" applyBorder="1" applyAlignment="1">
      <alignment horizontal="center" vertical="top" wrapText="1"/>
    </xf>
    <xf numFmtId="0" fontId="45" fillId="6" borderId="74" xfId="0" applyNumberFormat="1" applyFont="1" applyFill="1" applyBorder="1" applyAlignment="1">
      <alignment horizontal="center" vertical="top"/>
    </xf>
    <xf numFmtId="0" fontId="45" fillId="6" borderId="75" xfId="0" applyNumberFormat="1" applyFont="1" applyFill="1" applyBorder="1" applyAlignment="1">
      <alignment horizontal="center" vertical="top"/>
    </xf>
    <xf numFmtId="0" fontId="45" fillId="6" borderId="76" xfId="0" applyNumberFormat="1" applyFont="1" applyFill="1" applyBorder="1" applyAlignment="1">
      <alignment horizontal="center" vertical="top"/>
    </xf>
    <xf numFmtId="0" fontId="37" fillId="0" borderId="112" xfId="22" applyFont="1" applyFill="1" applyBorder="1" applyAlignment="1">
      <alignment horizontal="center" vertical="center" wrapText="1"/>
    </xf>
    <xf numFmtId="0" fontId="37" fillId="0" borderId="54" xfId="22" applyFont="1" applyFill="1" applyBorder="1" applyAlignment="1">
      <alignment horizontal="center" vertical="center" wrapText="1"/>
    </xf>
    <xf numFmtId="0" fontId="45" fillId="0" borderId="80" xfId="0" applyNumberFormat="1" applyFont="1" applyFill="1" applyBorder="1" applyAlignment="1">
      <alignment horizontal="center"/>
    </xf>
    <xf numFmtId="0" fontId="45" fillId="0" borderId="81" xfId="0" applyNumberFormat="1" applyFont="1" applyFill="1" applyBorder="1" applyAlignment="1">
      <alignment horizontal="center"/>
    </xf>
    <xf numFmtId="0" fontId="45" fillId="0" borderId="82" xfId="0" applyNumberFormat="1" applyFont="1" applyFill="1" applyBorder="1" applyAlignment="1">
      <alignment horizontal="center"/>
    </xf>
    <xf numFmtId="0" fontId="37" fillId="0" borderId="63" xfId="22" applyFont="1" applyFill="1" applyBorder="1" applyAlignment="1">
      <alignment horizontal="center" vertical="center" wrapText="1"/>
    </xf>
    <xf numFmtId="0" fontId="37" fillId="0" borderId="63" xfId="0" applyFont="1" applyFill="1" applyBorder="1" applyAlignment="1">
      <alignment horizontal="center" vertical="center" wrapText="1"/>
    </xf>
    <xf numFmtId="0" fontId="37" fillId="0" borderId="80" xfId="0" applyFont="1" applyFill="1" applyBorder="1" applyAlignment="1">
      <alignment horizontal="center" vertical="center" wrapText="1"/>
    </xf>
    <xf numFmtId="0" fontId="37" fillId="0" borderId="82" xfId="0" applyFont="1" applyFill="1" applyBorder="1" applyAlignment="1">
      <alignment horizontal="center" vertical="center" wrapText="1"/>
    </xf>
    <xf numFmtId="0" fontId="37" fillId="0" borderId="63" xfId="22" applyFont="1" applyFill="1" applyBorder="1" applyAlignment="1">
      <alignment horizontal="center" vertical="center"/>
    </xf>
    <xf numFmtId="0" fontId="45" fillId="0" borderId="112" xfId="0" applyNumberFormat="1" applyFont="1" applyFill="1" applyBorder="1" applyAlignment="1">
      <alignment horizontal="center" vertical="center" wrapText="1"/>
    </xf>
    <xf numFmtId="0" fontId="45" fillId="0" borderId="54" xfId="0" applyNumberFormat="1" applyFont="1" applyFill="1" applyBorder="1" applyAlignment="1">
      <alignment horizontal="center" vertical="center" wrapText="1"/>
    </xf>
    <xf numFmtId="0" fontId="45" fillId="0" borderId="63" xfId="0" applyNumberFormat="1" applyFont="1" applyFill="1" applyBorder="1" applyAlignment="1">
      <alignment horizontal="center" vertical="center" wrapText="1"/>
    </xf>
    <xf numFmtId="0" fontId="46" fillId="5" borderId="0" xfId="0" applyNumberFormat="1" applyFont="1" applyFill="1" applyBorder="1" applyAlignment="1">
      <alignment horizontal="left" vertical="center"/>
    </xf>
    <xf numFmtId="0" fontId="67" fillId="5" borderId="80" xfId="0" applyNumberFormat="1" applyFont="1" applyFill="1" applyBorder="1" applyAlignment="1">
      <alignment horizontal="center" vertical="center"/>
    </xf>
    <xf numFmtId="0" fontId="67" fillId="5" borderId="81" xfId="0" applyNumberFormat="1" applyFont="1" applyFill="1" applyBorder="1" applyAlignment="1">
      <alignment horizontal="center" vertical="center"/>
    </xf>
    <xf numFmtId="0" fontId="67" fillId="5" borderId="82" xfId="0" applyNumberFormat="1" applyFont="1" applyFill="1" applyBorder="1" applyAlignment="1">
      <alignment horizontal="center" vertical="center"/>
    </xf>
    <xf numFmtId="0" fontId="45" fillId="0" borderId="84" xfId="0" applyNumberFormat="1" applyFont="1" applyFill="1" applyBorder="1" applyAlignment="1">
      <alignment horizontal="center" vertical="center" wrapText="1"/>
    </xf>
    <xf numFmtId="0" fontId="45" fillId="0" borderId="5" xfId="0" applyNumberFormat="1" applyFont="1" applyFill="1" applyBorder="1" applyAlignment="1">
      <alignment horizontal="center" vertical="center" wrapText="1"/>
    </xf>
    <xf numFmtId="0" fontId="45" fillId="0" borderId="85" xfId="0" applyNumberFormat="1" applyFont="1" applyFill="1" applyBorder="1" applyAlignment="1">
      <alignment horizontal="center" vertical="center" wrapText="1"/>
    </xf>
    <xf numFmtId="0" fontId="45" fillId="0" borderId="80" xfId="0" applyNumberFormat="1" applyFont="1" applyFill="1" applyBorder="1" applyAlignment="1">
      <alignment horizontal="center" vertical="center" wrapText="1"/>
    </xf>
    <xf numFmtId="0" fontId="45" fillId="0" borderId="81" xfId="0" applyNumberFormat="1" applyFont="1" applyFill="1" applyBorder="1" applyAlignment="1">
      <alignment horizontal="center" vertical="center" wrapText="1"/>
    </xf>
    <xf numFmtId="0" fontId="45" fillId="0" borderId="82" xfId="0" applyNumberFormat="1" applyFont="1" applyFill="1" applyBorder="1" applyAlignment="1">
      <alignment horizontal="center" vertical="center" wrapText="1"/>
    </xf>
    <xf numFmtId="0" fontId="37" fillId="8" borderId="80" xfId="22" applyFont="1" applyFill="1" applyBorder="1" applyAlignment="1">
      <alignment horizontal="center" vertical="center" wrapText="1"/>
    </xf>
    <xf numFmtId="0" fontId="37" fillId="8" borderId="82" xfId="22" applyFont="1" applyFill="1" applyBorder="1" applyAlignment="1">
      <alignment horizontal="center" vertical="center" wrapText="1"/>
    </xf>
    <xf numFmtId="0" fontId="37" fillId="8" borderId="112" xfId="22" applyFont="1" applyFill="1" applyBorder="1" applyAlignment="1">
      <alignment horizontal="center" vertical="center" wrapText="1"/>
    </xf>
    <xf numFmtId="0" fontId="37" fillId="8" borderId="54" xfId="22" applyFont="1" applyFill="1" applyBorder="1" applyAlignment="1">
      <alignment horizontal="center" vertical="center" wrapText="1"/>
    </xf>
    <xf numFmtId="0" fontId="69" fillId="0" borderId="80" xfId="0" applyNumberFormat="1" applyFont="1" applyFill="1" applyBorder="1" applyAlignment="1">
      <alignment horizontal="center"/>
    </xf>
    <xf numFmtId="0" fontId="69" fillId="0" borderId="81" xfId="0" applyNumberFormat="1" applyFont="1" applyFill="1" applyBorder="1" applyAlignment="1">
      <alignment horizontal="center"/>
    </xf>
    <xf numFmtId="0" fontId="69" fillId="0" borderId="82" xfId="0" applyNumberFormat="1" applyFont="1" applyFill="1" applyBorder="1" applyAlignment="1">
      <alignment horizontal="center"/>
    </xf>
    <xf numFmtId="0" fontId="37" fillId="8" borderId="81" xfId="22" applyFont="1" applyFill="1" applyBorder="1" applyAlignment="1">
      <alignment horizontal="center" vertical="center" wrapText="1"/>
    </xf>
    <xf numFmtId="0" fontId="59" fillId="0" borderId="72" xfId="0" applyNumberFormat="1" applyFont="1" applyFill="1" applyBorder="1" applyAlignment="1">
      <alignment horizontal="left" vertical="center"/>
    </xf>
    <xf numFmtId="0" fontId="59" fillId="0" borderId="0" xfId="0" applyNumberFormat="1" applyFont="1" applyFill="1" applyBorder="1" applyAlignment="1">
      <alignment horizontal="left" vertical="center"/>
    </xf>
    <xf numFmtId="0" fontId="37" fillId="8" borderId="113" xfId="22" applyFont="1" applyFill="1" applyBorder="1" applyAlignment="1">
      <alignment horizontal="center" vertical="center" wrapText="1"/>
    </xf>
    <xf numFmtId="0" fontId="59" fillId="0" borderId="63" xfId="0" applyNumberFormat="1" applyFont="1" applyFill="1" applyBorder="1" applyAlignment="1">
      <alignment horizontal="center" vertical="center"/>
    </xf>
    <xf numFmtId="0" fontId="45" fillId="8" borderId="112" xfId="0" applyNumberFormat="1" applyFont="1" applyFill="1" applyBorder="1" applyAlignment="1">
      <alignment horizontal="center" vertical="center" wrapText="1"/>
    </xf>
    <xf numFmtId="0" fontId="45" fillId="8" borderId="54" xfId="0" applyNumberFormat="1" applyFont="1" applyFill="1" applyBorder="1" applyAlignment="1">
      <alignment horizontal="center" vertical="center" wrapText="1"/>
    </xf>
    <xf numFmtId="0" fontId="45" fillId="8" borderId="80" xfId="0" applyNumberFormat="1" applyFont="1" applyFill="1" applyBorder="1" applyAlignment="1">
      <alignment horizontal="center" vertical="center" wrapText="1"/>
    </xf>
    <xf numFmtId="0" fontId="45" fillId="8" borderId="81" xfId="0" applyNumberFormat="1" applyFont="1" applyFill="1" applyBorder="1" applyAlignment="1">
      <alignment horizontal="center" vertical="center" wrapText="1"/>
    </xf>
    <xf numFmtId="0" fontId="45" fillId="8" borderId="82" xfId="0" applyNumberFormat="1" applyFont="1" applyFill="1" applyBorder="1" applyAlignment="1">
      <alignment horizontal="center" vertical="center" wrapText="1"/>
    </xf>
    <xf numFmtId="0" fontId="45" fillId="8" borderId="63" xfId="0" applyNumberFormat="1" applyFont="1" applyFill="1" applyBorder="1" applyAlignment="1">
      <alignment horizontal="center" vertical="center" wrapText="1"/>
    </xf>
    <xf numFmtId="0" fontId="35" fillId="0" borderId="0" xfId="0" applyFont="1" applyFill="1" applyAlignment="1">
      <alignment horizontal="left"/>
    </xf>
    <xf numFmtId="0" fontId="45" fillId="0" borderId="31" xfId="0" applyNumberFormat="1" applyFont="1" applyFill="1" applyBorder="1" applyAlignment="1">
      <alignment horizontal="center" vertical="center" wrapText="1"/>
    </xf>
    <xf numFmtId="0" fontId="69" fillId="0" borderId="63" xfId="0" applyNumberFormat="1" applyFont="1" applyFill="1" applyBorder="1" applyAlignment="1">
      <alignment horizontal="center"/>
    </xf>
    <xf numFmtId="0" fontId="59" fillId="5" borderId="63" xfId="0" applyNumberFormat="1" applyFont="1" applyFill="1" applyBorder="1" applyAlignment="1">
      <alignment horizontal="left" vertical="center"/>
    </xf>
    <xf numFmtId="0" fontId="84" fillId="0" borderId="80" xfId="0" applyNumberFormat="1" applyFont="1" applyFill="1" applyBorder="1" applyAlignment="1">
      <alignment horizontal="center"/>
    </xf>
    <xf numFmtId="0" fontId="84" fillId="0" borderId="81" xfId="0" applyNumberFormat="1" applyFont="1" applyFill="1" applyBorder="1" applyAlignment="1">
      <alignment horizontal="center"/>
    </xf>
    <xf numFmtId="0" fontId="84" fillId="0" borderId="82" xfId="0" applyNumberFormat="1" applyFont="1" applyFill="1" applyBorder="1" applyAlignment="1">
      <alignment horizontal="center"/>
    </xf>
    <xf numFmtId="0" fontId="72" fillId="0" borderId="63" xfId="22" applyFont="1" applyFill="1" applyBorder="1" applyAlignment="1">
      <alignment horizontal="center" vertical="center" wrapText="1"/>
    </xf>
    <xf numFmtId="0" fontId="72" fillId="0" borderId="63" xfId="0" applyFont="1" applyFill="1" applyBorder="1" applyAlignment="1">
      <alignment horizontal="center" vertical="center" wrapText="1"/>
    </xf>
    <xf numFmtId="0" fontId="72" fillId="0" borderId="80" xfId="0" applyFont="1" applyFill="1" applyBorder="1" applyAlignment="1">
      <alignment horizontal="center" vertical="center" wrapText="1"/>
    </xf>
    <xf numFmtId="0" fontId="72" fillId="0" borderId="63" xfId="22" applyFont="1" applyFill="1" applyBorder="1" applyAlignment="1">
      <alignment horizontal="center" vertical="center"/>
    </xf>
    <xf numFmtId="0" fontId="72" fillId="0" borderId="112" xfId="22" applyFont="1" applyFill="1" applyBorder="1" applyAlignment="1">
      <alignment horizontal="center" vertical="center" wrapText="1"/>
    </xf>
    <xf numFmtId="0" fontId="72" fillId="0" borderId="54" xfId="22" applyFont="1" applyFill="1" applyBorder="1" applyAlignment="1">
      <alignment horizontal="center" vertical="center" wrapText="1"/>
    </xf>
    <xf numFmtId="0" fontId="69" fillId="0" borderId="84" xfId="0" applyNumberFormat="1" applyFont="1" applyFill="1" applyBorder="1" applyAlignment="1">
      <alignment horizontal="center" vertical="center" wrapText="1"/>
    </xf>
    <xf numFmtId="0" fontId="69" fillId="0" borderId="31" xfId="0" applyNumberFormat="1" applyFont="1" applyFill="1" applyBorder="1" applyAlignment="1">
      <alignment horizontal="center" vertical="center" wrapText="1"/>
    </xf>
    <xf numFmtId="0" fontId="69" fillId="0" borderId="112" xfId="0" applyNumberFormat="1" applyFont="1" applyFill="1" applyBorder="1" applyAlignment="1">
      <alignment horizontal="center" vertical="center" wrapText="1"/>
    </xf>
    <xf numFmtId="0" fontId="69" fillId="0" borderId="54" xfId="0" applyNumberFormat="1" applyFont="1" applyFill="1" applyBorder="1" applyAlignment="1">
      <alignment horizontal="center" vertical="center" wrapText="1"/>
    </xf>
    <xf numFmtId="0" fontId="83" fillId="5" borderId="81" xfId="0" applyNumberFormat="1" applyFont="1" applyFill="1" applyBorder="1" applyAlignment="1">
      <alignment horizontal="center" vertical="center"/>
    </xf>
    <xf numFmtId="0" fontId="83" fillId="5" borderId="82" xfId="0" applyNumberFormat="1" applyFont="1" applyFill="1" applyBorder="1" applyAlignment="1">
      <alignment horizontal="center" vertical="center"/>
    </xf>
    <xf numFmtId="0" fontId="69" fillId="8" borderId="80" xfId="0" applyNumberFormat="1" applyFont="1" applyFill="1" applyBorder="1" applyAlignment="1">
      <alignment horizontal="center" vertical="center" wrapText="1"/>
    </xf>
    <xf numFmtId="0" fontId="69" fillId="8" borderId="81" xfId="0" applyNumberFormat="1" applyFont="1" applyFill="1" applyBorder="1" applyAlignment="1">
      <alignment horizontal="center" vertical="center" wrapText="1"/>
    </xf>
    <xf numFmtId="0" fontId="69" fillId="8" borderId="82" xfId="0" applyNumberFormat="1" applyFont="1" applyFill="1" applyBorder="1" applyAlignment="1">
      <alignment horizontal="center" vertical="center" wrapText="1"/>
    </xf>
    <xf numFmtId="0" fontId="69" fillId="8" borderId="63" xfId="0" applyNumberFormat="1" applyFont="1" applyFill="1" applyBorder="1" applyAlignment="1">
      <alignment horizontal="center" vertical="center" wrapText="1"/>
    </xf>
    <xf numFmtId="0" fontId="69" fillId="0" borderId="80" xfId="0" applyFont="1" applyFill="1" applyBorder="1" applyAlignment="1">
      <alignment horizontal="left" vertical="top"/>
    </xf>
    <xf numFmtId="0" fontId="69" fillId="0" borderId="81" xfId="0" applyFont="1" applyFill="1" applyBorder="1" applyAlignment="1">
      <alignment horizontal="left" vertical="top"/>
    </xf>
    <xf numFmtId="0" fontId="69" fillId="0" borderId="82" xfId="0" applyFont="1" applyFill="1" applyBorder="1" applyAlignment="1">
      <alignment horizontal="left" vertical="top"/>
    </xf>
    <xf numFmtId="0" fontId="89" fillId="0" borderId="63" xfId="0" applyFont="1" applyFill="1" applyBorder="1" applyAlignment="1">
      <alignment horizontal="center"/>
    </xf>
    <xf numFmtId="0" fontId="0" fillId="0" borderId="0" xfId="0" applyAlignment="1">
      <alignment horizontal="left" vertical="top" wrapText="1"/>
    </xf>
    <xf numFmtId="0" fontId="37" fillId="0" borderId="31" xfId="0" applyFont="1" applyFill="1" applyBorder="1" applyAlignment="1">
      <alignment horizontal="left" vertical="top" wrapText="1"/>
    </xf>
    <xf numFmtId="0" fontId="37" fillId="0" borderId="72" xfId="0" applyFont="1" applyFill="1" applyBorder="1" applyAlignment="1">
      <alignment horizontal="left" vertical="top" wrapText="1"/>
    </xf>
    <xf numFmtId="0" fontId="37" fillId="0" borderId="100" xfId="0" applyFont="1" applyFill="1" applyBorder="1" applyAlignment="1">
      <alignment horizontal="left" vertical="top" wrapText="1"/>
    </xf>
    <xf numFmtId="182" fontId="37" fillId="0" borderId="80" xfId="0" applyNumberFormat="1" applyFont="1" applyFill="1" applyBorder="1" applyAlignment="1">
      <alignment horizontal="left" vertical="top" wrapText="1"/>
    </xf>
    <xf numFmtId="182" fontId="37" fillId="0" borderId="81" xfId="0" applyNumberFormat="1" applyFont="1" applyFill="1" applyBorder="1" applyAlignment="1">
      <alignment horizontal="left" vertical="top" wrapText="1"/>
    </xf>
    <xf numFmtId="182" fontId="37" fillId="0" borderId="82" xfId="0" applyNumberFormat="1" applyFont="1" applyFill="1" applyBorder="1" applyAlignment="1">
      <alignment horizontal="left" vertical="top" wrapText="1"/>
    </xf>
    <xf numFmtId="182" fontId="37" fillId="0" borderId="92" xfId="0" applyNumberFormat="1" applyFont="1" applyFill="1" applyBorder="1" applyAlignment="1">
      <alignment horizontal="left" vertical="top" wrapText="1"/>
    </xf>
    <xf numFmtId="182" fontId="37" fillId="0" borderId="103" xfId="0" applyNumberFormat="1" applyFont="1" applyFill="1" applyBorder="1" applyAlignment="1">
      <alignment horizontal="left" vertical="top" wrapText="1"/>
    </xf>
    <xf numFmtId="0" fontId="37" fillId="8" borderId="63" xfId="0" applyFont="1" applyFill="1" applyBorder="1" applyAlignment="1">
      <alignment horizontal="center" vertical="center" wrapText="1"/>
    </xf>
    <xf numFmtId="0" fontId="37" fillId="8" borderId="63" xfId="0" applyFont="1" applyFill="1" applyBorder="1" applyAlignment="1">
      <alignment horizontal="center" vertical="top" wrapText="1"/>
    </xf>
    <xf numFmtId="17" fontId="37" fillId="8" borderId="63" xfId="75" applyNumberFormat="1" applyFont="1" applyFill="1" applyBorder="1" applyAlignment="1">
      <alignment horizontal="center" vertical="top" wrapText="1"/>
    </xf>
    <xf numFmtId="0" fontId="37" fillId="8" borderId="63" xfId="75" applyNumberFormat="1" applyFont="1" applyFill="1" applyBorder="1" applyAlignment="1">
      <alignment horizontal="center" vertical="top" wrapText="1"/>
    </xf>
    <xf numFmtId="0" fontId="37" fillId="8" borderId="80" xfId="75" applyNumberFormat="1" applyFont="1" applyFill="1" applyBorder="1" applyAlignment="1">
      <alignment horizontal="center" vertical="top" wrapText="1"/>
    </xf>
    <xf numFmtId="0" fontId="37" fillId="8" borderId="82" xfId="75" applyNumberFormat="1" applyFont="1" applyFill="1" applyBorder="1" applyAlignment="1">
      <alignment horizontal="center" vertical="top" wrapText="1"/>
    </xf>
    <xf numFmtId="0" fontId="72" fillId="0" borderId="103" xfId="0" applyFont="1" applyFill="1" applyBorder="1" applyAlignment="1">
      <alignment horizontal="center" vertical="top" wrapText="1"/>
    </xf>
    <xf numFmtId="0" fontId="72" fillId="0" borderId="63" xfId="0" applyFont="1" applyFill="1" applyBorder="1" applyAlignment="1">
      <alignment horizontal="center" vertical="top" wrapText="1"/>
    </xf>
    <xf numFmtId="0" fontId="37" fillId="0" borderId="80" xfId="0" applyFont="1" applyFill="1" applyBorder="1" applyAlignment="1">
      <alignment horizontal="left" vertical="top" wrapText="1"/>
    </xf>
    <xf numFmtId="0" fontId="37" fillId="0" borderId="81" xfId="0" applyFont="1" applyFill="1" applyBorder="1" applyAlignment="1">
      <alignment horizontal="left" vertical="top" wrapText="1"/>
    </xf>
    <xf numFmtId="0" fontId="37" fillId="0" borderId="82" xfId="0" applyFont="1" applyFill="1" applyBorder="1" applyAlignment="1">
      <alignment horizontal="left" vertical="top" wrapText="1"/>
    </xf>
    <xf numFmtId="181" fontId="37" fillId="0" borderId="31" xfId="0" applyNumberFormat="1" applyFont="1" applyFill="1" applyBorder="1" applyAlignment="1">
      <alignment horizontal="left" vertical="top" wrapText="1"/>
    </xf>
    <xf numFmtId="181" fontId="37" fillId="0" borderId="72" xfId="0" applyNumberFormat="1" applyFont="1" applyFill="1" applyBorder="1" applyAlignment="1">
      <alignment horizontal="left" vertical="top" wrapText="1"/>
    </xf>
    <xf numFmtId="181" fontId="37" fillId="0" borderId="100" xfId="0" applyNumberFormat="1" applyFont="1" applyFill="1" applyBorder="1" applyAlignment="1">
      <alignment horizontal="left" vertical="top" wrapText="1"/>
    </xf>
    <xf numFmtId="181" fontId="37" fillId="0" borderId="104" xfId="0" applyNumberFormat="1" applyFont="1" applyFill="1" applyBorder="1" applyAlignment="1">
      <alignment horizontal="center" vertical="top" wrapText="1"/>
    </xf>
    <xf numFmtId="181" fontId="37" fillId="0" borderId="105" xfId="0" applyNumberFormat="1" applyFont="1" applyFill="1" applyBorder="1" applyAlignment="1">
      <alignment horizontal="center" vertical="top" wrapText="1"/>
    </xf>
    <xf numFmtId="181" fontId="37" fillId="0" borderId="106" xfId="0" applyNumberFormat="1" applyFont="1" applyFill="1" applyBorder="1" applyAlignment="1">
      <alignment horizontal="center" vertical="top" wrapText="1"/>
    </xf>
    <xf numFmtId="181" fontId="37" fillId="0" borderId="114" xfId="0" applyNumberFormat="1" applyFont="1" applyFill="1" applyBorder="1" applyAlignment="1">
      <alignment horizontal="left" vertical="top" wrapText="1"/>
    </xf>
    <xf numFmtId="181" fontId="37" fillId="0" borderId="111" xfId="0" applyNumberFormat="1" applyFont="1" applyFill="1" applyBorder="1" applyAlignment="1">
      <alignment horizontal="left" vertical="top" wrapText="1"/>
    </xf>
    <xf numFmtId="0" fontId="37" fillId="0" borderId="107" xfId="0" applyFont="1" applyFill="1" applyBorder="1" applyAlignment="1">
      <alignment horizontal="center"/>
    </xf>
    <xf numFmtId="0" fontId="37" fillId="0" borderId="102" xfId="0" applyFont="1" applyFill="1" applyBorder="1" applyAlignment="1">
      <alignment horizontal="center"/>
    </xf>
    <xf numFmtId="0" fontId="37" fillId="0" borderId="108" xfId="0" applyFont="1" applyFill="1" applyBorder="1" applyAlignment="1">
      <alignment horizontal="center"/>
    </xf>
    <xf numFmtId="181" fontId="72" fillId="0" borderId="31" xfId="0" applyNumberFormat="1" applyFont="1" applyFill="1" applyBorder="1" applyAlignment="1">
      <alignment horizontal="center" vertical="top" wrapText="1"/>
    </xf>
    <xf numFmtId="181" fontId="72" fillId="0" borderId="72" xfId="0" applyNumberFormat="1" applyFont="1" applyFill="1" applyBorder="1" applyAlignment="1">
      <alignment horizontal="center" vertical="top" wrapText="1"/>
    </xf>
    <xf numFmtId="181" fontId="72" fillId="0" borderId="100" xfId="0" applyNumberFormat="1" applyFont="1" applyFill="1" applyBorder="1" applyAlignment="1">
      <alignment horizontal="center" vertical="top" wrapText="1"/>
    </xf>
    <xf numFmtId="0" fontId="72" fillId="0" borderId="80" xfId="0" applyFont="1" applyFill="1" applyBorder="1" applyAlignment="1">
      <alignment horizontal="center"/>
    </xf>
    <xf numFmtId="0" fontId="72" fillId="0" borderId="81" xfId="0" applyFont="1" applyFill="1" applyBorder="1" applyAlignment="1">
      <alignment horizontal="center"/>
    </xf>
    <xf numFmtId="0" fontId="72" fillId="0" borderId="82" xfId="0" applyFont="1" applyFill="1" applyBorder="1" applyAlignment="1">
      <alignment horizontal="center"/>
    </xf>
    <xf numFmtId="0" fontId="78" fillId="0" borderId="0" xfId="0" applyFont="1" applyFill="1" applyBorder="1" applyAlignment="1">
      <alignment horizontal="left"/>
    </xf>
    <xf numFmtId="17" fontId="37" fillId="8" borderId="80" xfId="75" applyNumberFormat="1" applyFont="1" applyFill="1" applyBorder="1" applyAlignment="1">
      <alignment horizontal="center" vertical="top" wrapText="1"/>
    </xf>
    <xf numFmtId="17" fontId="37" fillId="8" borderId="82" xfId="75" applyNumberFormat="1" applyFont="1" applyFill="1" applyBorder="1" applyAlignment="1">
      <alignment horizontal="center" vertical="top" wrapText="1"/>
    </xf>
    <xf numFmtId="0" fontId="35" fillId="0" borderId="0" xfId="0" applyNumberFormat="1" applyFont="1" applyFill="1" applyAlignment="1">
      <alignment horizontal="left" vertical="top" wrapText="1"/>
    </xf>
    <xf numFmtId="0" fontId="45" fillId="8" borderId="113" xfId="0" applyNumberFormat="1" applyFont="1" applyFill="1" applyBorder="1" applyAlignment="1">
      <alignment horizontal="center" vertical="center" wrapText="1"/>
    </xf>
    <xf numFmtId="182" fontId="83" fillId="0" borderId="104" xfId="0" applyNumberFormat="1" applyFont="1" applyFill="1" applyBorder="1" applyAlignment="1">
      <alignment horizontal="center" vertical="top"/>
    </xf>
    <xf numFmtId="182" fontId="83" fillId="0" borderId="105" xfId="0" applyNumberFormat="1" applyFont="1" applyFill="1" applyBorder="1" applyAlignment="1">
      <alignment horizontal="center" vertical="top"/>
    </xf>
    <xf numFmtId="182" fontId="83" fillId="0" borderId="107" xfId="0" applyNumberFormat="1" applyFont="1" applyFill="1" applyBorder="1" applyAlignment="1">
      <alignment horizontal="center" vertical="top"/>
    </xf>
    <xf numFmtId="182" fontId="83" fillId="0" borderId="102" xfId="0" applyNumberFormat="1" applyFont="1" applyFill="1" applyBorder="1" applyAlignment="1">
      <alignment horizontal="center" vertical="top"/>
    </xf>
  </cellXfs>
  <cellStyles count="77">
    <cellStyle name="Comma" xfId="1" builtinId="3"/>
    <cellStyle name="Comma 11" xfId="54"/>
    <cellStyle name="Comma 12" xfId="53"/>
    <cellStyle name="Comma 16" xfId="76"/>
    <cellStyle name="Comma 2" xfId="2"/>
    <cellStyle name="Comma 2 2" xfId="24"/>
    <cellStyle name="Comma 2 3" xfId="75"/>
    <cellStyle name="Comma 2 4" xfId="66"/>
    <cellStyle name="Comma 3" xfId="3"/>
    <cellStyle name="Comma 4" xfId="31"/>
    <cellStyle name="Comma 4 2" xfId="39"/>
    <cellStyle name="Comma 5" xfId="41"/>
    <cellStyle name="Comma 5 2" xfId="58"/>
    <cellStyle name="Comma 5 3" xfId="68"/>
    <cellStyle name="Comma 6" xfId="62"/>
    <cellStyle name="Comma 6 2" xfId="72"/>
    <cellStyle name="Indian Comma" xfId="4"/>
    <cellStyle name="Indian Comma 13" xfId="36"/>
    <cellStyle name="Indian Comma 2" xfId="15"/>
    <cellStyle name="Normal" xfId="0" builtinId="0"/>
    <cellStyle name="Normal 10" xfId="17"/>
    <cellStyle name="Normal 11" xfId="18"/>
    <cellStyle name="Normal 11 2" xfId="45"/>
    <cellStyle name="Normal 12" xfId="27"/>
    <cellStyle name="Normal 12 2" xfId="38"/>
    <cellStyle name="Normal 12 3" xfId="49"/>
    <cellStyle name="Normal 13" xfId="37"/>
    <cellStyle name="Normal 14" xfId="40"/>
    <cellStyle name="Normal 14 2" xfId="56"/>
    <cellStyle name="Normal 14 3" xfId="67"/>
    <cellStyle name="Normal 15" xfId="44"/>
    <cellStyle name="Normal 16" xfId="60"/>
    <cellStyle name="Normal 16 2" xfId="70"/>
    <cellStyle name="Normal 17" xfId="74"/>
    <cellStyle name="Normal 18" xfId="50"/>
    <cellStyle name="Normal 2" xfId="12"/>
    <cellStyle name="Normal 2 2" xfId="48"/>
    <cellStyle name="Normal 23" xfId="52"/>
    <cellStyle name="Normal 3" xfId="5"/>
    <cellStyle name="Normal 3 144" xfId="6"/>
    <cellStyle name="Normal 3 144 2" xfId="22"/>
    <cellStyle name="Normal 3 2" xfId="25"/>
    <cellStyle name="Normal 3 3" xfId="33"/>
    <cellStyle name="Normal 3 4" xfId="51"/>
    <cellStyle name="Normal 3 4 2" xfId="55"/>
    <cellStyle name="Normal 3 4 3" xfId="65"/>
    <cellStyle name="Normal 30" xfId="35"/>
    <cellStyle name="Normal 4" xfId="13"/>
    <cellStyle name="Normal 5" xfId="7"/>
    <cellStyle name="Normal 5 2" xfId="21"/>
    <cellStyle name="Normal 5 3" xfId="29"/>
    <cellStyle name="Normal 6" xfId="8"/>
    <cellStyle name="Normal 6 2" xfId="26"/>
    <cellStyle name="Normal 6 3" xfId="46"/>
    <cellStyle name="Normal 60" xfId="9"/>
    <cellStyle name="Normal 60 2" xfId="23"/>
    <cellStyle name="Normal 60 3" xfId="32"/>
    <cellStyle name="Normal 60 4" xfId="43"/>
    <cellStyle name="Normal 60 4 2" xfId="63"/>
    <cellStyle name="Normal 60 4 3" xfId="73"/>
    <cellStyle name="Normal 60 5" xfId="61"/>
    <cellStyle name="Normal 60 6" xfId="71"/>
    <cellStyle name="Normal 7" xfId="10"/>
    <cellStyle name="Normal 7 2" xfId="16"/>
    <cellStyle name="Normal 7 3" xfId="19"/>
    <cellStyle name="Normal 7 4" xfId="47"/>
    <cellStyle name="Normal 8" xfId="11"/>
    <cellStyle name="Normal 8 2" xfId="20"/>
    <cellStyle name="Normal 8 3" xfId="28"/>
    <cellStyle name="Normal 9" xfId="14"/>
    <cellStyle name="Normal_tables-oct" xfId="57"/>
    <cellStyle name="Normal_tables-oct 3" xfId="64"/>
    <cellStyle name="Percent" xfId="34" builtinId="5"/>
    <cellStyle name="Percent 2" xfId="30"/>
    <cellStyle name="Percent 3" xfId="42"/>
    <cellStyle name="Percent 3 2" xfId="59"/>
    <cellStyle name="Percent 3 3" xfId="69"/>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4.xml"/><Relationship Id="rId89" Type="http://schemas.openxmlformats.org/officeDocument/2006/relationships/customXml" Target="../customXml/item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customXml" Target="../customXml/item10.xml"/><Relationship Id="rId95" Type="http://schemas.openxmlformats.org/officeDocument/2006/relationships/customXml" Target="../customXml/item1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calcChain" Target="calcChain.xml"/><Relationship Id="rId85"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88" Type="http://schemas.openxmlformats.org/officeDocument/2006/relationships/customXml" Target="../customXml/item8.xml"/><Relationship Id="rId91" Type="http://schemas.openxmlformats.org/officeDocument/2006/relationships/customXml" Target="../customXml/item11.xml"/><Relationship Id="rId96" Type="http://schemas.openxmlformats.org/officeDocument/2006/relationships/customXml" Target="../customXml/item1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86" Type="http://schemas.openxmlformats.org/officeDocument/2006/relationships/customXml" Target="../customXml/item6.xml"/><Relationship Id="rId94" Type="http://schemas.openxmlformats.org/officeDocument/2006/relationships/customXml" Target="../customXml/item1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97" Type="http://schemas.openxmlformats.org/officeDocument/2006/relationships/customXml" Target="../customXml/item1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1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7.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customXml" Target="../customXml/item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649/AppData/Local/Temp/Bulletin%20tables%20-Apr-21%2010%2005%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Index"/>
      <sheetName val="1"/>
      <sheetName val="63"/>
      <sheetName val="64"/>
      <sheetName val="65"/>
      <sheetName val="66"/>
      <sheetName val="67"/>
      <sheetName val="68"/>
      <sheetName val="69"/>
      <sheetName val="70-Revised"/>
      <sheetName val="71"/>
      <sheetName val="72"/>
      <sheetName val="73"/>
    </sheetNames>
    <sheetDataSet>
      <sheetData sheetId="0" refreshError="1"/>
      <sheetData sheetId="1">
        <row r="8">
          <cell r="A8" t="str">
            <v>$ indicates as on April 30, 2021</v>
          </cell>
        </row>
      </sheetData>
      <sheetData sheetId="2" refreshError="1"/>
      <sheetData sheetId="3">
        <row r="7">
          <cell r="A7" t="str">
            <v>$ indicates as on April 30, 2021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20The%20issues%20are%20exclusively%20listed%20on%20respective%20exchanges." TargetMode="External"/><Relationship Id="rId1" Type="http://schemas.openxmlformats.org/officeDocument/2006/relationships/hyperlink" Target="mailto:MSEI@"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MSEI@"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78"/>
  <sheetViews>
    <sheetView topLeftCell="A43" zoomScaleNormal="100" workbookViewId="0">
      <selection activeCell="C65" sqref="C65"/>
    </sheetView>
  </sheetViews>
  <sheetFormatPr defaultColWidth="8.85546875" defaultRowHeight="15"/>
  <cols>
    <col min="1" max="1" width="131.140625" style="19" bestFit="1" customWidth="1"/>
    <col min="2" max="16384" width="8.85546875" style="19"/>
  </cols>
  <sheetData>
    <row r="1" spans="1:1" s="20" customFormat="1">
      <c r="A1" s="325" t="s">
        <v>0</v>
      </c>
    </row>
    <row r="2" spans="1:1" s="20" customFormat="1">
      <c r="A2" s="776" t="s">
        <v>322</v>
      </c>
    </row>
    <row r="3" spans="1:1" s="20" customFormat="1">
      <c r="A3" s="776" t="s">
        <v>319</v>
      </c>
    </row>
    <row r="4" spans="1:1" s="20" customFormat="1">
      <c r="A4" s="776" t="s">
        <v>316</v>
      </c>
    </row>
    <row r="5" spans="1:1" s="20" customFormat="1">
      <c r="A5" s="776" t="s">
        <v>237</v>
      </c>
    </row>
    <row r="6" spans="1:1" s="20" customFormat="1">
      <c r="A6" s="776" t="s">
        <v>238</v>
      </c>
    </row>
    <row r="7" spans="1:1" s="20" customFormat="1">
      <c r="A7" s="776" t="s">
        <v>239</v>
      </c>
    </row>
    <row r="8" spans="1:1" s="20" customFormat="1">
      <c r="A8" s="776" t="s">
        <v>240</v>
      </c>
    </row>
    <row r="9" spans="1:1" s="20" customFormat="1">
      <c r="A9" s="777" t="s">
        <v>241</v>
      </c>
    </row>
    <row r="10" spans="1:1" s="20" customFormat="1">
      <c r="A10" s="776" t="s">
        <v>242</v>
      </c>
    </row>
    <row r="11" spans="1:1" s="20" customFormat="1">
      <c r="A11" s="776" t="s">
        <v>243</v>
      </c>
    </row>
    <row r="12" spans="1:1" s="20" customFormat="1">
      <c r="A12" s="776" t="s">
        <v>320</v>
      </c>
    </row>
    <row r="13" spans="1:1" s="20" customFormat="1">
      <c r="A13" s="776" t="s">
        <v>321</v>
      </c>
    </row>
    <row r="14" spans="1:1" s="20" customFormat="1">
      <c r="A14" s="776" t="s">
        <v>244</v>
      </c>
    </row>
    <row r="15" spans="1:1" s="20" customFormat="1">
      <c r="A15" s="776" t="s">
        <v>245</v>
      </c>
    </row>
    <row r="16" spans="1:1" s="20" customFormat="1">
      <c r="A16" s="776" t="s">
        <v>246</v>
      </c>
    </row>
    <row r="17" spans="1:1" s="20" customFormat="1">
      <c r="A17" s="776" t="s">
        <v>314</v>
      </c>
    </row>
    <row r="18" spans="1:1" s="20" customFormat="1">
      <c r="A18" s="776" t="s">
        <v>247</v>
      </c>
    </row>
    <row r="19" spans="1:1" s="20" customFormat="1">
      <c r="A19" s="776" t="s">
        <v>248</v>
      </c>
    </row>
    <row r="20" spans="1:1" s="20" customFormat="1">
      <c r="A20" s="776" t="s">
        <v>249</v>
      </c>
    </row>
    <row r="21" spans="1:1" s="20" customFormat="1">
      <c r="A21" s="776" t="s">
        <v>323</v>
      </c>
    </row>
    <row r="22" spans="1:1" s="20" customFormat="1">
      <c r="A22" s="776" t="s">
        <v>250</v>
      </c>
    </row>
    <row r="23" spans="1:1" s="20" customFormat="1">
      <c r="A23" s="776" t="s">
        <v>251</v>
      </c>
    </row>
    <row r="24" spans="1:1" s="20" customFormat="1">
      <c r="A24" s="776" t="s">
        <v>252</v>
      </c>
    </row>
    <row r="25" spans="1:1" s="20" customFormat="1">
      <c r="A25" s="776" t="s">
        <v>384</v>
      </c>
    </row>
    <row r="26" spans="1:1" s="20" customFormat="1">
      <c r="A26" s="776" t="s">
        <v>385</v>
      </c>
    </row>
    <row r="27" spans="1:1" s="20" customFormat="1">
      <c r="A27" s="776" t="s">
        <v>386</v>
      </c>
    </row>
    <row r="28" spans="1:1" s="20" customFormat="1">
      <c r="A28" s="776" t="s">
        <v>324</v>
      </c>
    </row>
    <row r="29" spans="1:1" s="20" customFormat="1">
      <c r="A29" s="776" t="s">
        <v>326</v>
      </c>
    </row>
    <row r="30" spans="1:1" s="20" customFormat="1">
      <c r="A30" s="776" t="s">
        <v>331</v>
      </c>
    </row>
    <row r="31" spans="1:1" s="20" customFormat="1">
      <c r="A31" s="776" t="s">
        <v>346</v>
      </c>
    </row>
    <row r="32" spans="1:1" s="20" customFormat="1">
      <c r="A32" s="776" t="s">
        <v>253</v>
      </c>
    </row>
    <row r="33" spans="1:1" s="20" customFormat="1">
      <c r="A33" s="776" t="s">
        <v>413</v>
      </c>
    </row>
    <row r="34" spans="1:1" s="20" customFormat="1">
      <c r="A34" s="776" t="s">
        <v>254</v>
      </c>
    </row>
    <row r="35" spans="1:1" s="20" customFormat="1">
      <c r="A35" s="776" t="s">
        <v>255</v>
      </c>
    </row>
    <row r="36" spans="1:1" s="20" customFormat="1">
      <c r="A36" s="776" t="s">
        <v>256</v>
      </c>
    </row>
    <row r="37" spans="1:1" s="20" customFormat="1">
      <c r="A37" s="776" t="s">
        <v>351</v>
      </c>
    </row>
    <row r="38" spans="1:1" s="20" customFormat="1">
      <c r="A38" s="776" t="s">
        <v>257</v>
      </c>
    </row>
    <row r="39" spans="1:1" s="20" customFormat="1">
      <c r="A39" s="776" t="s">
        <v>258</v>
      </c>
    </row>
    <row r="40" spans="1:1" s="20" customFormat="1">
      <c r="A40" s="776" t="s">
        <v>259</v>
      </c>
    </row>
    <row r="41" spans="1:1" s="20" customFormat="1">
      <c r="A41" s="776" t="s">
        <v>260</v>
      </c>
    </row>
    <row r="42" spans="1:1" s="20" customFormat="1">
      <c r="A42" s="776" t="s">
        <v>261</v>
      </c>
    </row>
    <row r="43" spans="1:1" s="20" customFormat="1">
      <c r="A43" s="776" t="s">
        <v>262</v>
      </c>
    </row>
    <row r="44" spans="1:1" s="20" customFormat="1">
      <c r="A44" s="776" t="s">
        <v>263</v>
      </c>
    </row>
    <row r="45" spans="1:1" s="20" customFormat="1">
      <c r="A45" s="776" t="s">
        <v>328</v>
      </c>
    </row>
    <row r="46" spans="1:1" s="20" customFormat="1">
      <c r="A46" s="776" t="s">
        <v>264</v>
      </c>
    </row>
    <row r="47" spans="1:1" s="20" customFormat="1">
      <c r="A47" s="776" t="s">
        <v>265</v>
      </c>
    </row>
    <row r="48" spans="1:1" s="20" customFormat="1">
      <c r="A48" s="776" t="s">
        <v>266</v>
      </c>
    </row>
    <row r="49" spans="1:1" s="20" customFormat="1">
      <c r="A49" s="776" t="s">
        <v>329</v>
      </c>
    </row>
    <row r="50" spans="1:1" s="20" customFormat="1">
      <c r="A50" s="776" t="s">
        <v>330</v>
      </c>
    </row>
    <row r="51" spans="1:1" s="20" customFormat="1">
      <c r="A51" s="776" t="s">
        <v>332</v>
      </c>
    </row>
    <row r="52" spans="1:1" s="20" customFormat="1">
      <c r="A52" s="776" t="s">
        <v>416</v>
      </c>
    </row>
    <row r="53" spans="1:1" s="20" customFormat="1">
      <c r="A53" s="776" t="s">
        <v>417</v>
      </c>
    </row>
    <row r="54" spans="1:1" s="20" customFormat="1">
      <c r="A54" s="776" t="s">
        <v>267</v>
      </c>
    </row>
    <row r="55" spans="1:1" s="20" customFormat="1">
      <c r="A55" s="777" t="s">
        <v>333</v>
      </c>
    </row>
    <row r="56" spans="1:1" s="20" customFormat="1">
      <c r="A56" s="776" t="s">
        <v>268</v>
      </c>
    </row>
    <row r="57" spans="1:1" s="20" customFormat="1">
      <c r="A57" s="776" t="s">
        <v>334</v>
      </c>
    </row>
    <row r="58" spans="1:1" s="20" customFormat="1">
      <c r="A58" s="776" t="s">
        <v>269</v>
      </c>
    </row>
    <row r="59" spans="1:1" s="20" customFormat="1">
      <c r="A59" s="776" t="s">
        <v>335</v>
      </c>
    </row>
    <row r="60" spans="1:1" s="20" customFormat="1">
      <c r="A60" s="776" t="s">
        <v>336</v>
      </c>
    </row>
    <row r="61" spans="1:1" s="20" customFormat="1">
      <c r="A61" s="776" t="s">
        <v>381</v>
      </c>
    </row>
    <row r="62" spans="1:1" s="20" customFormat="1">
      <c r="A62" s="776" t="s">
        <v>270</v>
      </c>
    </row>
    <row r="63" spans="1:1" s="20" customFormat="1">
      <c r="A63" s="776" t="s">
        <v>382</v>
      </c>
    </row>
    <row r="64" spans="1:1" s="20" customFormat="1">
      <c r="A64" s="776" t="s">
        <v>337</v>
      </c>
    </row>
    <row r="65" spans="1:1" s="20" customFormat="1">
      <c r="A65" s="776" t="s">
        <v>338</v>
      </c>
    </row>
    <row r="66" spans="1:1" s="20" customFormat="1">
      <c r="A66" s="776" t="s">
        <v>339</v>
      </c>
    </row>
    <row r="67" spans="1:1" s="20" customFormat="1">
      <c r="A67" s="776" t="s">
        <v>418</v>
      </c>
    </row>
    <row r="68" spans="1:1" s="20" customFormat="1">
      <c r="A68" s="776" t="s">
        <v>340</v>
      </c>
    </row>
    <row r="69" spans="1:1" s="20" customFormat="1">
      <c r="A69" s="776" t="s">
        <v>341</v>
      </c>
    </row>
    <row r="70" spans="1:1" s="20" customFormat="1">
      <c r="A70" s="776" t="s">
        <v>342</v>
      </c>
    </row>
    <row r="71" spans="1:1" s="20" customFormat="1">
      <c r="A71" s="776" t="s">
        <v>896</v>
      </c>
    </row>
    <row r="72" spans="1:1" s="20" customFormat="1">
      <c r="A72" s="776" t="s">
        <v>343</v>
      </c>
    </row>
    <row r="73" spans="1:1" s="20" customFormat="1">
      <c r="A73" s="776" t="s">
        <v>344</v>
      </c>
    </row>
    <row r="74" spans="1:1" s="20" customFormat="1">
      <c r="A74" s="776" t="s">
        <v>345</v>
      </c>
    </row>
    <row r="75" spans="1:1" s="20" customFormat="1">
      <c r="A75" s="776" t="s">
        <v>271</v>
      </c>
    </row>
    <row r="76" spans="1:1" s="20" customFormat="1"/>
    <row r="78" spans="1:1">
      <c r="A78" s="164" t="s">
        <v>435</v>
      </c>
    </row>
  </sheetData>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10"/>
  <sheetViews>
    <sheetView workbookViewId="0">
      <selection activeCell="G18" sqref="G18"/>
    </sheetView>
  </sheetViews>
  <sheetFormatPr defaultColWidth="8.85546875" defaultRowHeight="15"/>
  <cols>
    <col min="1" max="1" width="8.7109375" style="19" customWidth="1"/>
    <col min="2" max="2" width="8" style="19" customWidth="1"/>
    <col min="3" max="3" width="8.28515625" style="19" customWidth="1"/>
    <col min="4" max="4" width="7.42578125" style="19" customWidth="1"/>
    <col min="5" max="5" width="8.42578125" style="19" bestFit="1" customWidth="1"/>
    <col min="6" max="6" width="7.42578125" style="19" customWidth="1"/>
    <col min="7" max="7" width="8.42578125" style="19" bestFit="1" customWidth="1"/>
    <col min="8" max="8" width="7.42578125" style="19" customWidth="1"/>
    <col min="9" max="9" width="8.42578125" style="19" bestFit="1" customWidth="1"/>
    <col min="10" max="10" width="7.42578125" style="19" customWidth="1"/>
    <col min="11" max="11" width="8.42578125" style="19" bestFit="1" customWidth="1"/>
    <col min="12" max="12" width="8" style="19" customWidth="1"/>
    <col min="13" max="13" width="8.42578125" style="19" bestFit="1" customWidth="1"/>
    <col min="14" max="14" width="7.28515625" style="19" bestFit="1" customWidth="1"/>
    <col min="15" max="15" width="10.140625" style="19" customWidth="1"/>
    <col min="16" max="16384" width="8.85546875" style="19"/>
  </cols>
  <sheetData>
    <row r="1" spans="1:15" ht="15" customHeight="1">
      <c r="A1" s="1159" t="s">
        <v>306</v>
      </c>
      <c r="B1" s="1159"/>
      <c r="C1" s="1159"/>
      <c r="D1" s="1159"/>
      <c r="E1" s="1159"/>
      <c r="F1" s="1159"/>
      <c r="G1" s="1159"/>
      <c r="H1" s="1159"/>
      <c r="I1" s="1159"/>
      <c r="J1" s="1159"/>
      <c r="K1" s="1159"/>
      <c r="L1" s="1159"/>
      <c r="M1" s="1159"/>
      <c r="N1" s="1159"/>
    </row>
    <row r="2" spans="1:15" s="22" customFormat="1">
      <c r="A2" s="1160" t="s">
        <v>51</v>
      </c>
      <c r="B2" s="1162" t="s">
        <v>53</v>
      </c>
      <c r="C2" s="1163"/>
      <c r="D2" s="1164" t="s">
        <v>431</v>
      </c>
      <c r="E2" s="1165"/>
      <c r="F2" s="1164" t="s">
        <v>394</v>
      </c>
      <c r="G2" s="1165"/>
      <c r="H2" s="1164" t="s">
        <v>395</v>
      </c>
      <c r="I2" s="1165"/>
      <c r="J2" s="1164" t="s">
        <v>396</v>
      </c>
      <c r="K2" s="1165"/>
      <c r="L2" s="1164" t="s">
        <v>397</v>
      </c>
      <c r="M2" s="1165"/>
      <c r="N2" s="1164" t="s">
        <v>398</v>
      </c>
      <c r="O2" s="1165"/>
    </row>
    <row r="3" spans="1:15" s="22" customFormat="1" ht="45">
      <c r="A3" s="1161"/>
      <c r="B3" s="188" t="s">
        <v>67</v>
      </c>
      <c r="C3" s="188" t="s">
        <v>429</v>
      </c>
      <c r="D3" s="188" t="s">
        <v>67</v>
      </c>
      <c r="E3" s="188" t="s">
        <v>429</v>
      </c>
      <c r="F3" s="188" t="s">
        <v>67</v>
      </c>
      <c r="G3" s="188" t="s">
        <v>429</v>
      </c>
      <c r="H3" s="188" t="s">
        <v>67</v>
      </c>
      <c r="I3" s="188" t="s">
        <v>429</v>
      </c>
      <c r="J3" s="188" t="s">
        <v>67</v>
      </c>
      <c r="K3" s="188" t="s">
        <v>429</v>
      </c>
      <c r="L3" s="188" t="s">
        <v>67</v>
      </c>
      <c r="M3" s="188" t="s">
        <v>429</v>
      </c>
      <c r="N3" s="188" t="s">
        <v>67</v>
      </c>
      <c r="O3" s="188" t="s">
        <v>429</v>
      </c>
    </row>
    <row r="4" spans="1:15" s="20" customFormat="1">
      <c r="A4" s="210" t="s">
        <v>600</v>
      </c>
      <c r="B4" s="211">
        <v>59</v>
      </c>
      <c r="C4" s="211">
        <v>103664.72497499998</v>
      </c>
      <c r="D4" s="211">
        <v>12</v>
      </c>
      <c r="E4" s="211">
        <v>42.280000000000008</v>
      </c>
      <c r="F4" s="211">
        <v>4</v>
      </c>
      <c r="G4" s="211">
        <v>30.154999999999998</v>
      </c>
      <c r="H4" s="211">
        <v>6</v>
      </c>
      <c r="I4" s="211">
        <v>96.35</v>
      </c>
      <c r="J4" s="211">
        <v>5</v>
      </c>
      <c r="K4" s="211">
        <v>393.28000000000003</v>
      </c>
      <c r="L4" s="211">
        <v>13</v>
      </c>
      <c r="M4" s="211">
        <v>3976.5499749999999</v>
      </c>
      <c r="N4" s="211">
        <v>19</v>
      </c>
      <c r="O4" s="211">
        <v>99126.11</v>
      </c>
    </row>
    <row r="5" spans="1:15" s="23" customFormat="1">
      <c r="A5" s="210" t="s">
        <v>1160</v>
      </c>
      <c r="B5" s="209">
        <f t="shared" ref="B5:O5" si="0">SUM(B6:B6)</f>
        <v>10</v>
      </c>
      <c r="C5" s="209">
        <f t="shared" si="0"/>
        <v>3288.2200000000003</v>
      </c>
      <c r="D5" s="209">
        <f t="shared" si="0"/>
        <v>3</v>
      </c>
      <c r="E5" s="209">
        <f t="shared" si="0"/>
        <v>13.71</v>
      </c>
      <c r="F5" s="209">
        <f t="shared" si="0"/>
        <v>1</v>
      </c>
      <c r="G5" s="209">
        <f t="shared" si="0"/>
        <v>9.8699999999999992</v>
      </c>
      <c r="H5" s="209">
        <f t="shared" si="0"/>
        <v>2</v>
      </c>
      <c r="I5" s="209">
        <f t="shared" si="0"/>
        <v>42</v>
      </c>
      <c r="J5" s="209">
        <f t="shared" si="0"/>
        <v>1</v>
      </c>
      <c r="K5" s="209">
        <f t="shared" si="0"/>
        <v>69.95</v>
      </c>
      <c r="L5" s="209">
        <f t="shared" si="0"/>
        <v>2</v>
      </c>
      <c r="M5" s="209">
        <f t="shared" si="0"/>
        <v>652.69000000000005</v>
      </c>
      <c r="N5" s="209">
        <f t="shared" si="0"/>
        <v>1</v>
      </c>
      <c r="O5" s="209">
        <f t="shared" si="0"/>
        <v>2500</v>
      </c>
    </row>
    <row r="6" spans="1:15" s="22" customFormat="1">
      <c r="A6" s="201">
        <v>44287</v>
      </c>
      <c r="B6" s="202">
        <v>10</v>
      </c>
      <c r="C6" s="202">
        <v>3288.2200000000003</v>
      </c>
      <c r="D6" s="213">
        <v>3</v>
      </c>
      <c r="E6" s="213">
        <v>13.71</v>
      </c>
      <c r="F6" s="213">
        <v>1</v>
      </c>
      <c r="G6" s="213">
        <v>9.8699999999999992</v>
      </c>
      <c r="H6" s="213">
        <v>2</v>
      </c>
      <c r="I6" s="213">
        <v>42</v>
      </c>
      <c r="J6" s="213">
        <v>1</v>
      </c>
      <c r="K6" s="213">
        <v>69.95</v>
      </c>
      <c r="L6" s="213">
        <v>2</v>
      </c>
      <c r="M6" s="213">
        <v>652.69000000000005</v>
      </c>
      <c r="N6" s="213">
        <v>1</v>
      </c>
      <c r="O6" s="213">
        <v>2500</v>
      </c>
    </row>
    <row r="7" spans="1:15" s="22" customFormat="1" ht="28.5" customHeight="1">
      <c r="A7" s="1157" t="s">
        <v>383</v>
      </c>
      <c r="B7" s="1157"/>
      <c r="C7" s="1157"/>
      <c r="D7" s="1157"/>
      <c r="E7" s="1157"/>
      <c r="F7" s="1157"/>
      <c r="G7" s="1157"/>
      <c r="H7" s="1157"/>
      <c r="I7" s="1157"/>
      <c r="J7" s="1157"/>
      <c r="K7" s="1157"/>
      <c r="L7" s="1157"/>
      <c r="M7" s="1157"/>
      <c r="N7" s="1157"/>
      <c r="O7" s="1157"/>
    </row>
    <row r="8" spans="1:15" s="22" customFormat="1">
      <c r="A8" s="25" t="s">
        <v>1162</v>
      </c>
      <c r="B8" s="25"/>
      <c r="C8" s="25"/>
    </row>
    <row r="9" spans="1:15" s="22" customFormat="1">
      <c r="A9" s="1158" t="s">
        <v>43</v>
      </c>
      <c r="B9" s="1158"/>
      <c r="C9" s="1158"/>
    </row>
    <row r="10" spans="1:15">
      <c r="A10" s="22"/>
      <c r="B10" s="22"/>
      <c r="C10" s="22"/>
    </row>
  </sheetData>
  <mergeCells count="11">
    <mergeCell ref="A7:O7"/>
    <mergeCell ref="A9:C9"/>
    <mergeCell ref="A1:N1"/>
    <mergeCell ref="A2:A3"/>
    <mergeCell ref="B2:C2"/>
    <mergeCell ref="D2:E2"/>
    <mergeCell ref="F2:G2"/>
    <mergeCell ref="H2:I2"/>
    <mergeCell ref="J2:K2"/>
    <mergeCell ref="L2:M2"/>
    <mergeCell ref="N2:O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13"/>
  <sheetViews>
    <sheetView workbookViewId="0">
      <selection activeCell="B4" sqref="B4:K6"/>
    </sheetView>
  </sheetViews>
  <sheetFormatPr defaultColWidth="8.85546875" defaultRowHeight="15"/>
  <cols>
    <col min="1" max="1" width="14.7109375" style="19" bestFit="1" customWidth="1"/>
    <col min="2" max="7" width="10.42578125" style="19" customWidth="1"/>
    <col min="8" max="9" width="12.140625" style="19" bestFit="1" customWidth="1"/>
    <col min="10" max="11" width="15.7109375" style="19" bestFit="1" customWidth="1"/>
    <col min="12" max="12" width="4.7109375" style="19" bestFit="1" customWidth="1"/>
    <col min="13" max="16384" width="8.85546875" style="19"/>
  </cols>
  <sheetData>
    <row r="1" spans="1:11">
      <c r="A1" s="1146" t="s">
        <v>2</v>
      </c>
      <c r="B1" s="1146"/>
      <c r="C1" s="1146"/>
      <c r="D1" s="1146"/>
      <c r="E1" s="1146"/>
      <c r="F1" s="1146"/>
      <c r="G1" s="1146"/>
      <c r="H1" s="1146"/>
      <c r="I1" s="1146"/>
    </row>
    <row r="2" spans="1:11" s="20" customFormat="1">
      <c r="A2" s="1167" t="s">
        <v>51</v>
      </c>
      <c r="B2" s="1169" t="s">
        <v>405</v>
      </c>
      <c r="C2" s="1170"/>
      <c r="D2" s="1169" t="s">
        <v>406</v>
      </c>
      <c r="E2" s="1170"/>
      <c r="F2" s="1169" t="s">
        <v>407</v>
      </c>
      <c r="G2" s="1170"/>
      <c r="H2" s="1169" t="s">
        <v>408</v>
      </c>
      <c r="I2" s="1170"/>
      <c r="J2" s="1154" t="s">
        <v>53</v>
      </c>
      <c r="K2" s="1156"/>
    </row>
    <row r="3" spans="1:11" s="20" customFormat="1" ht="30">
      <c r="A3" s="1168"/>
      <c r="B3" s="92" t="s">
        <v>67</v>
      </c>
      <c r="C3" s="93" t="s">
        <v>278</v>
      </c>
      <c r="D3" s="92" t="s">
        <v>67</v>
      </c>
      <c r="E3" s="93" t="s">
        <v>282</v>
      </c>
      <c r="F3" s="93" t="s">
        <v>67</v>
      </c>
      <c r="G3" s="93" t="s">
        <v>282</v>
      </c>
      <c r="H3" s="92" t="s">
        <v>67</v>
      </c>
      <c r="I3" s="93" t="s">
        <v>278</v>
      </c>
      <c r="J3" s="92" t="s">
        <v>67</v>
      </c>
      <c r="K3" s="93" t="s">
        <v>278</v>
      </c>
    </row>
    <row r="4" spans="1:11" s="21" customFormat="1" ht="17.25" customHeight="1">
      <c r="A4" s="94" t="s">
        <v>600</v>
      </c>
      <c r="B4" s="95">
        <v>0</v>
      </c>
      <c r="C4" s="88">
        <v>0</v>
      </c>
      <c r="D4" s="95">
        <v>0</v>
      </c>
      <c r="E4" s="88">
        <v>0</v>
      </c>
      <c r="F4" s="89">
        <v>0</v>
      </c>
      <c r="G4" s="89">
        <v>0</v>
      </c>
      <c r="H4" s="95">
        <v>31</v>
      </c>
      <c r="I4" s="88">
        <v>82423.5622</v>
      </c>
      <c r="J4" s="89">
        <v>31</v>
      </c>
      <c r="K4" s="88">
        <v>82423.5622</v>
      </c>
    </row>
    <row r="5" spans="1:11" s="21" customFormat="1" ht="17.25" customHeight="1">
      <c r="A5" s="214" t="s">
        <v>1160</v>
      </c>
      <c r="B5" s="215">
        <v>0</v>
      </c>
      <c r="C5" s="215">
        <v>0</v>
      </c>
      <c r="D5" s="215">
        <v>0</v>
      </c>
      <c r="E5" s="215">
        <v>0</v>
      </c>
      <c r="F5" s="215">
        <v>0</v>
      </c>
      <c r="G5" s="215">
        <v>0</v>
      </c>
      <c r="H5" s="215">
        <v>3</v>
      </c>
      <c r="I5" s="215">
        <v>4010.04</v>
      </c>
      <c r="J5" s="215">
        <v>3</v>
      </c>
      <c r="K5" s="215">
        <v>4010.04</v>
      </c>
    </row>
    <row r="6" spans="1:11" s="20" customFormat="1" ht="17.25" customHeight="1">
      <c r="A6" s="216" t="s">
        <v>1163</v>
      </c>
      <c r="B6" s="217">
        <v>0</v>
      </c>
      <c r="C6" s="202">
        <v>0</v>
      </c>
      <c r="D6" s="217">
        <v>0</v>
      </c>
      <c r="E6" s="202">
        <v>0</v>
      </c>
      <c r="F6" s="203">
        <v>0</v>
      </c>
      <c r="G6" s="203">
        <v>0</v>
      </c>
      <c r="H6" s="217">
        <v>3</v>
      </c>
      <c r="I6" s="202">
        <v>4010.04</v>
      </c>
      <c r="J6" s="203">
        <v>3</v>
      </c>
      <c r="K6" s="202">
        <v>4010.04</v>
      </c>
    </row>
    <row r="7" spans="1:11" s="20" customFormat="1">
      <c r="A7" s="27" t="s">
        <v>350</v>
      </c>
      <c r="B7" s="34"/>
      <c r="C7" s="32"/>
      <c r="D7" s="34"/>
      <c r="E7" s="32"/>
      <c r="F7" s="36"/>
      <c r="G7" s="36"/>
      <c r="H7" s="34"/>
      <c r="I7" s="32"/>
      <c r="J7" s="36"/>
      <c r="K7" s="32"/>
    </row>
    <row r="8" spans="1:11" s="20" customFormat="1">
      <c r="A8" s="1138" t="s">
        <v>1162</v>
      </c>
      <c r="B8" s="1138"/>
      <c r="C8" s="1138"/>
      <c r="D8" s="1138"/>
      <c r="E8" s="1138"/>
      <c r="F8" s="1138"/>
      <c r="G8" s="1138"/>
      <c r="H8" s="1138"/>
      <c r="I8" s="1138"/>
    </row>
    <row r="9" spans="1:11" s="20" customFormat="1">
      <c r="A9" s="1166" t="s">
        <v>432</v>
      </c>
      <c r="B9" s="1166"/>
      <c r="C9" s="1166"/>
      <c r="D9" s="1166"/>
      <c r="E9" s="1166"/>
      <c r="F9" s="1166"/>
      <c r="G9" s="1166"/>
      <c r="H9" s="1166"/>
      <c r="I9" s="1166"/>
    </row>
    <row r="10" spans="1:11" s="20" customFormat="1">
      <c r="A10" s="38" t="s">
        <v>442</v>
      </c>
      <c r="B10" s="189"/>
      <c r="C10" s="189"/>
      <c r="D10" s="189"/>
      <c r="E10" s="189"/>
      <c r="F10" s="189"/>
      <c r="G10" s="189"/>
      <c r="H10" s="189"/>
      <c r="I10" s="189"/>
    </row>
    <row r="11" spans="1:11" s="20" customFormat="1">
      <c r="A11" s="38" t="s">
        <v>412</v>
      </c>
      <c r="B11" s="189"/>
      <c r="C11" s="189"/>
      <c r="D11" s="189"/>
      <c r="E11" s="189"/>
      <c r="F11" s="189"/>
      <c r="G11" s="189"/>
      <c r="H11" s="189"/>
      <c r="I11" s="189"/>
    </row>
    <row r="12" spans="1:11" s="20" customFormat="1">
      <c r="A12" s="1138" t="s">
        <v>80</v>
      </c>
      <c r="B12" s="1138"/>
      <c r="C12" s="1138"/>
      <c r="D12" s="1138"/>
      <c r="E12" s="1138"/>
      <c r="F12" s="1138"/>
      <c r="G12" s="1138"/>
      <c r="H12" s="1138"/>
      <c r="I12" s="1138"/>
    </row>
    <row r="13" spans="1:11" s="20" customFormat="1"/>
  </sheetData>
  <mergeCells count="10">
    <mergeCell ref="J2:K2"/>
    <mergeCell ref="A8:I8"/>
    <mergeCell ref="A9:I9"/>
    <mergeCell ref="A12:I12"/>
    <mergeCell ref="A1:I1"/>
    <mergeCell ref="A2:A3"/>
    <mergeCell ref="B2:C2"/>
    <mergeCell ref="D2:E2"/>
    <mergeCell ref="F2:G2"/>
    <mergeCell ref="H2:I2"/>
  </mergeCells>
  <hyperlinks>
    <hyperlink ref="F2" r:id="rId1" display="MSEI@"/>
    <hyperlink ref="A10" r:id="rId2" display=".@ The issues are exclusively listed on respective exchanges."/>
  </hyperlinks>
  <pageMargins left="0.78431372549019618" right="0.78431372549019618" top="0.98039215686274517" bottom="0.98039215686274517" header="0.50980392156862753" footer="0.50980392156862753"/>
  <pageSetup paperSize="9" orientation="landscape" useFirstPageNumber="1"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12"/>
  <sheetViews>
    <sheetView workbookViewId="0">
      <selection activeCell="E30" sqref="E30"/>
    </sheetView>
  </sheetViews>
  <sheetFormatPr defaultColWidth="8.85546875" defaultRowHeight="15"/>
  <cols>
    <col min="1" max="1" width="24.7109375" style="1" customWidth="1"/>
    <col min="2" max="11" width="11.140625" style="1" customWidth="1"/>
    <col min="12" max="12" width="4.7109375" style="1" bestFit="1" customWidth="1"/>
    <col min="13" max="16384" width="8.85546875" style="1"/>
  </cols>
  <sheetData>
    <row r="1" spans="1:11">
      <c r="A1" s="1172" t="s">
        <v>311</v>
      </c>
      <c r="B1" s="1172"/>
      <c r="C1" s="1172"/>
      <c r="D1" s="1172"/>
      <c r="E1" s="1172"/>
      <c r="F1" s="1172"/>
      <c r="G1" s="1172"/>
      <c r="H1" s="1172"/>
      <c r="I1" s="1172"/>
    </row>
    <row r="2" spans="1:11">
      <c r="A2" s="2"/>
      <c r="B2" s="1169" t="s">
        <v>405</v>
      </c>
      <c r="C2" s="1170"/>
      <c r="D2" s="1169" t="s">
        <v>406</v>
      </c>
      <c r="E2" s="1170"/>
      <c r="F2" s="1169" t="s">
        <v>407</v>
      </c>
      <c r="G2" s="1170"/>
      <c r="H2" s="1169" t="s">
        <v>408</v>
      </c>
      <c r="I2" s="1170"/>
      <c r="J2" s="1169" t="s">
        <v>53</v>
      </c>
      <c r="K2" s="1170"/>
    </row>
    <row r="3" spans="1:11" ht="30">
      <c r="A3" s="2" t="s">
        <v>68</v>
      </c>
      <c r="B3" s="3" t="s">
        <v>409</v>
      </c>
      <c r="C3" s="2" t="s">
        <v>282</v>
      </c>
      <c r="D3" s="3" t="s">
        <v>409</v>
      </c>
      <c r="E3" s="2" t="s">
        <v>282</v>
      </c>
      <c r="F3" s="3" t="s">
        <v>409</v>
      </c>
      <c r="G3" s="2" t="s">
        <v>282</v>
      </c>
      <c r="H3" s="3" t="s">
        <v>409</v>
      </c>
      <c r="I3" s="2" t="s">
        <v>282</v>
      </c>
      <c r="J3" s="3" t="s">
        <v>409</v>
      </c>
      <c r="K3" s="2" t="s">
        <v>282</v>
      </c>
    </row>
    <row r="4" spans="1:11">
      <c r="A4" s="4">
        <v>1</v>
      </c>
      <c r="B4" s="4">
        <v>2</v>
      </c>
      <c r="C4" s="4">
        <v>3</v>
      </c>
      <c r="D4" s="4">
        <v>4</v>
      </c>
      <c r="E4" s="4">
        <v>5</v>
      </c>
      <c r="F4" s="4">
        <v>6</v>
      </c>
      <c r="G4" s="4">
        <v>7</v>
      </c>
      <c r="H4" s="5">
        <v>8</v>
      </c>
      <c r="I4" s="4">
        <v>9</v>
      </c>
      <c r="J4" s="4">
        <v>10</v>
      </c>
      <c r="K4" s="4">
        <v>11</v>
      </c>
    </row>
    <row r="5" spans="1:11">
      <c r="A5" s="6" t="s">
        <v>600</v>
      </c>
      <c r="B5" s="7">
        <v>104</v>
      </c>
      <c r="C5" s="8">
        <v>1020.19</v>
      </c>
      <c r="D5" s="7">
        <v>17</v>
      </c>
      <c r="E5" s="9">
        <v>174.74</v>
      </c>
      <c r="F5" s="7">
        <v>9</v>
      </c>
      <c r="G5" s="8">
        <v>79.510000000000005</v>
      </c>
      <c r="H5" s="7">
        <v>113</v>
      </c>
      <c r="I5" s="10">
        <v>39691.58</v>
      </c>
      <c r="J5" s="7">
        <v>234</v>
      </c>
      <c r="K5" s="219">
        <v>40939.53</v>
      </c>
    </row>
    <row r="6" spans="1:11">
      <c r="A6" s="218" t="s">
        <v>1160</v>
      </c>
      <c r="B6" s="219">
        <v>11</v>
      </c>
      <c r="C6" s="219">
        <v>55</v>
      </c>
      <c r="D6" s="219">
        <v>7</v>
      </c>
      <c r="E6" s="219">
        <v>56</v>
      </c>
      <c r="F6" s="219">
        <v>0</v>
      </c>
      <c r="G6" s="219">
        <v>0</v>
      </c>
      <c r="H6" s="219">
        <v>0</v>
      </c>
      <c r="I6" s="219">
        <v>0</v>
      </c>
      <c r="J6" s="219">
        <v>12</v>
      </c>
      <c r="K6" s="219">
        <v>8999</v>
      </c>
    </row>
    <row r="7" spans="1:11">
      <c r="A7" s="11">
        <v>44287</v>
      </c>
      <c r="B7" s="12">
        <v>11</v>
      </c>
      <c r="C7" s="200">
        <v>55</v>
      </c>
      <c r="D7" s="12">
        <v>7</v>
      </c>
      <c r="E7" s="220">
        <v>56</v>
      </c>
      <c r="F7" s="12">
        <v>0</v>
      </c>
      <c r="G7" s="199">
        <v>0</v>
      </c>
      <c r="H7" s="12">
        <v>0</v>
      </c>
      <c r="I7" s="220">
        <v>0</v>
      </c>
      <c r="J7" s="12">
        <v>12</v>
      </c>
      <c r="K7" s="200">
        <v>8999</v>
      </c>
    </row>
    <row r="8" spans="1:11">
      <c r="A8" s="13" t="s">
        <v>410</v>
      </c>
      <c r="B8" s="14"/>
      <c r="C8" s="15"/>
      <c r="D8" s="14"/>
      <c r="E8" s="16"/>
      <c r="F8" s="14"/>
      <c r="G8" s="17"/>
      <c r="H8" s="14"/>
      <c r="I8" s="16"/>
      <c r="J8" s="14"/>
      <c r="K8" s="15"/>
    </row>
    <row r="9" spans="1:11">
      <c r="A9" s="38" t="s">
        <v>411</v>
      </c>
      <c r="B9" s="38"/>
      <c r="C9" s="38"/>
      <c r="D9" s="38"/>
      <c r="E9" s="18"/>
      <c r="F9" s="18"/>
      <c r="G9" s="18"/>
      <c r="H9" s="18"/>
      <c r="I9" s="18"/>
      <c r="J9" s="18"/>
      <c r="K9" s="18"/>
    </row>
    <row r="10" spans="1:11">
      <c r="A10" s="38" t="s">
        <v>412</v>
      </c>
      <c r="B10" s="38"/>
      <c r="C10" s="38"/>
      <c r="D10" s="41"/>
      <c r="E10" s="18"/>
      <c r="F10" s="18"/>
      <c r="G10" s="18"/>
      <c r="H10" s="18"/>
      <c r="I10" s="18"/>
      <c r="J10" s="18"/>
      <c r="K10" s="18"/>
    </row>
    <row r="11" spans="1:11">
      <c r="A11" s="37" t="s">
        <v>1162</v>
      </c>
      <c r="B11" s="37"/>
      <c r="C11" s="41"/>
      <c r="D11" s="41"/>
    </row>
    <row r="12" spans="1:11">
      <c r="A12" s="37" t="s">
        <v>80</v>
      </c>
      <c r="B12" s="1171"/>
      <c r="C12" s="1171"/>
      <c r="D12" s="1171"/>
    </row>
  </sheetData>
  <mergeCells count="7">
    <mergeCell ref="B12:D12"/>
    <mergeCell ref="J2:K2"/>
    <mergeCell ref="A1:I1"/>
    <mergeCell ref="B2:C2"/>
    <mergeCell ref="D2:E2"/>
    <mergeCell ref="F2:G2"/>
    <mergeCell ref="H2:I2"/>
  </mergeCells>
  <hyperlinks>
    <hyperlink ref="F2" r:id="rId1" display="MSEI@"/>
  </hyperlinks>
  <pageMargins left="0.78431372549019618" right="0.78431372549019618" top="0.98039215686274517" bottom="0.98039215686274517" header="0.50980392156862753" footer="0.50980392156862753"/>
  <pageSetup paperSize="9" orientation="landscape" useFirstPageNumber="1"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10"/>
  <sheetViews>
    <sheetView tabSelected="1" workbookViewId="0">
      <selection activeCell="L12" sqref="L12"/>
    </sheetView>
  </sheetViews>
  <sheetFormatPr defaultColWidth="8.85546875" defaultRowHeight="15"/>
  <cols>
    <col min="1" max="1" width="8.85546875" style="19" customWidth="1"/>
    <col min="2" max="9" width="12.140625" style="19" customWidth="1"/>
    <col min="10" max="10" width="4.7109375" style="19" bestFit="1" customWidth="1"/>
    <col min="11" max="16384" width="8.85546875" style="19"/>
  </cols>
  <sheetData>
    <row r="1" spans="1:14" ht="15.75" customHeight="1">
      <c r="A1" s="1173" t="s">
        <v>313</v>
      </c>
      <c r="B1" s="1173"/>
      <c r="C1" s="1173"/>
      <c r="D1" s="1173"/>
      <c r="E1" s="1173"/>
      <c r="F1" s="1173"/>
      <c r="G1" s="1173"/>
      <c r="H1" s="1173"/>
      <c r="I1" s="1173"/>
    </row>
    <row r="2" spans="1:14" s="20" customFormat="1" ht="28.5" customHeight="1">
      <c r="A2" s="1174" t="s">
        <v>81</v>
      </c>
      <c r="B2" s="1176" t="s">
        <v>373</v>
      </c>
      <c r="C2" s="1177"/>
      <c r="D2" s="1176" t="s">
        <v>374</v>
      </c>
      <c r="E2" s="1177"/>
      <c r="F2" s="1178" t="s">
        <v>375</v>
      </c>
      <c r="G2" s="1179"/>
      <c r="H2" s="1176" t="s">
        <v>82</v>
      </c>
      <c r="I2" s="1177"/>
    </row>
    <row r="3" spans="1:14" s="20" customFormat="1" ht="27" customHeight="1">
      <c r="A3" s="1175"/>
      <c r="B3" s="160" t="s">
        <v>83</v>
      </c>
      <c r="C3" s="160" t="s">
        <v>282</v>
      </c>
      <c r="D3" s="160" t="s">
        <v>83</v>
      </c>
      <c r="E3" s="160" t="s">
        <v>278</v>
      </c>
      <c r="F3" s="160" t="s">
        <v>83</v>
      </c>
      <c r="G3" s="160" t="s">
        <v>278</v>
      </c>
      <c r="H3" s="160" t="s">
        <v>83</v>
      </c>
      <c r="I3" s="160" t="s">
        <v>282</v>
      </c>
    </row>
    <row r="4" spans="1:14" s="21" customFormat="1" ht="18" customHeight="1">
      <c r="A4" s="161" t="s">
        <v>600</v>
      </c>
      <c r="B4" s="162">
        <v>415</v>
      </c>
      <c r="C4" s="163">
        <v>221748.71799999999</v>
      </c>
      <c r="D4" s="162">
        <v>1415</v>
      </c>
      <c r="E4" s="163">
        <v>275557.93</v>
      </c>
      <c r="F4" s="162">
        <v>165</v>
      </c>
      <c r="G4" s="163">
        <v>274158.11</v>
      </c>
      <c r="H4" s="162">
        <v>1995</v>
      </c>
      <c r="I4" s="163">
        <v>771420.37679999997</v>
      </c>
      <c r="K4" s="185"/>
      <c r="L4" s="165"/>
      <c r="M4" s="185"/>
      <c r="N4" s="186"/>
    </row>
    <row r="5" spans="1:14" s="21" customFormat="1" ht="18" customHeight="1">
      <c r="A5" s="214" t="s">
        <v>1160</v>
      </c>
      <c r="B5" s="212">
        <v>17</v>
      </c>
      <c r="C5" s="212">
        <v>8482.9500000000007</v>
      </c>
      <c r="D5" s="212">
        <v>59</v>
      </c>
      <c r="E5" s="212">
        <v>16857.16</v>
      </c>
      <c r="F5" s="212">
        <v>6</v>
      </c>
      <c r="G5" s="212">
        <v>6670</v>
      </c>
      <c r="H5" s="212">
        <v>82</v>
      </c>
      <c r="I5" s="212">
        <v>32010.11</v>
      </c>
    </row>
    <row r="6" spans="1:14" s="20" customFormat="1" ht="18" customHeight="1">
      <c r="A6" s="216" t="s">
        <v>1163</v>
      </c>
      <c r="B6" s="221">
        <v>17</v>
      </c>
      <c r="C6" s="202">
        <v>8482.9500000000007</v>
      </c>
      <c r="D6" s="221">
        <v>59</v>
      </c>
      <c r="E6" s="202">
        <v>16857.16</v>
      </c>
      <c r="F6" s="221">
        <v>6</v>
      </c>
      <c r="G6" s="202">
        <v>6670</v>
      </c>
      <c r="H6" s="221">
        <v>82</v>
      </c>
      <c r="I6" s="202">
        <v>32010.11</v>
      </c>
    </row>
    <row r="7" spans="1:14" s="20" customFormat="1" ht="18" customHeight="1">
      <c r="A7" s="27" t="s">
        <v>350</v>
      </c>
      <c r="B7" s="159"/>
      <c r="C7" s="32"/>
      <c r="D7" s="159"/>
      <c r="E7" s="32"/>
      <c r="F7" s="159"/>
      <c r="G7" s="32"/>
      <c r="H7" s="159"/>
      <c r="I7" s="32"/>
    </row>
    <row r="8" spans="1:14" s="20" customFormat="1" ht="15" customHeight="1">
      <c r="A8" s="84" t="s">
        <v>1162</v>
      </c>
      <c r="B8" s="84"/>
    </row>
    <row r="9" spans="1:14" s="20" customFormat="1" ht="13.5" customHeight="1">
      <c r="A9" s="1103" t="s">
        <v>84</v>
      </c>
      <c r="B9" s="1103"/>
    </row>
    <row r="10" spans="1:14" s="20" customFormat="1" ht="27" customHeight="1"/>
  </sheetData>
  <mergeCells count="7">
    <mergeCell ref="A9:B9"/>
    <mergeCell ref="A1:I1"/>
    <mergeCell ref="A2:A3"/>
    <mergeCell ref="B2:C2"/>
    <mergeCell ref="D2:E2"/>
    <mergeCell ref="F2:G2"/>
    <mergeCell ref="H2:I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I9"/>
  <sheetViews>
    <sheetView workbookViewId="0">
      <selection activeCell="G25" sqref="G25"/>
    </sheetView>
  </sheetViews>
  <sheetFormatPr defaultColWidth="8.85546875" defaultRowHeight="15"/>
  <cols>
    <col min="1" max="1" width="14.7109375" style="19" bestFit="1" customWidth="1"/>
    <col min="2" max="9" width="11.140625" style="19" customWidth="1"/>
    <col min="10" max="10" width="4.7109375" style="19" bestFit="1" customWidth="1"/>
    <col min="11" max="251" width="8.85546875" style="19"/>
    <col min="252" max="253" width="14.7109375" style="19" bestFit="1" customWidth="1"/>
    <col min="254" max="254" width="19.42578125" style="19" bestFit="1" customWidth="1"/>
    <col min="255" max="255" width="14.7109375" style="19" bestFit="1" customWidth="1"/>
    <col min="256" max="256" width="19.42578125" style="19" bestFit="1" customWidth="1"/>
    <col min="257" max="257" width="7.42578125" style="19" bestFit="1" customWidth="1"/>
    <col min="258" max="258" width="16.7109375" style="19" bestFit="1" customWidth="1"/>
    <col min="259" max="259" width="9.7109375" style="19" bestFit="1" customWidth="1"/>
    <col min="260" max="260" width="2.7109375" style="19" bestFit="1" customWidth="1"/>
    <col min="261" max="261" width="13.28515625" style="19" bestFit="1" customWidth="1"/>
    <col min="262" max="262" width="4.7109375" style="19" bestFit="1" customWidth="1"/>
    <col min="263" max="507" width="8.85546875" style="19"/>
    <col min="508" max="509" width="14.7109375" style="19" bestFit="1" customWidth="1"/>
    <col min="510" max="510" width="19.42578125" style="19" bestFit="1" customWidth="1"/>
    <col min="511" max="511" width="14.7109375" style="19" bestFit="1" customWidth="1"/>
    <col min="512" max="512" width="19.42578125" style="19" bestFit="1" customWidth="1"/>
    <col min="513" max="513" width="7.42578125" style="19" bestFit="1" customWidth="1"/>
    <col min="514" max="514" width="16.7109375" style="19" bestFit="1" customWidth="1"/>
    <col min="515" max="515" width="9.7109375" style="19" bestFit="1" customWidth="1"/>
    <col min="516" max="516" width="2.7109375" style="19" bestFit="1" customWidth="1"/>
    <col min="517" max="517" width="13.28515625" style="19" bestFit="1" customWidth="1"/>
    <col min="518" max="518" width="4.7109375" style="19" bestFit="1" customWidth="1"/>
    <col min="519" max="763" width="8.85546875" style="19"/>
    <col min="764" max="765" width="14.7109375" style="19" bestFit="1" customWidth="1"/>
    <col min="766" max="766" width="19.42578125" style="19" bestFit="1" customWidth="1"/>
    <col min="767" max="767" width="14.7109375" style="19" bestFit="1" customWidth="1"/>
    <col min="768" max="768" width="19.42578125" style="19" bestFit="1" customWidth="1"/>
    <col min="769" max="769" width="7.42578125" style="19" bestFit="1" customWidth="1"/>
    <col min="770" max="770" width="16.7109375" style="19" bestFit="1" customWidth="1"/>
    <col min="771" max="771" width="9.7109375" style="19" bestFit="1" customWidth="1"/>
    <col min="772" max="772" width="2.7109375" style="19" bestFit="1" customWidth="1"/>
    <col min="773" max="773" width="13.28515625" style="19" bestFit="1" customWidth="1"/>
    <col min="774" max="774" width="4.7109375" style="19" bestFit="1" customWidth="1"/>
    <col min="775" max="1019" width="8.85546875" style="19"/>
    <col min="1020" max="1021" width="14.7109375" style="19" bestFit="1" customWidth="1"/>
    <col min="1022" max="1022" width="19.42578125" style="19" bestFit="1" customWidth="1"/>
    <col min="1023" max="1023" width="14.7109375" style="19" bestFit="1" customWidth="1"/>
    <col min="1024" max="1024" width="19.42578125" style="19" bestFit="1" customWidth="1"/>
    <col min="1025" max="1025" width="7.42578125" style="19" bestFit="1" customWidth="1"/>
    <col min="1026" max="1026" width="16.7109375" style="19" bestFit="1" customWidth="1"/>
    <col min="1027" max="1027" width="9.7109375" style="19" bestFit="1" customWidth="1"/>
    <col min="1028" max="1028" width="2.7109375" style="19" bestFit="1" customWidth="1"/>
    <col min="1029" max="1029" width="13.28515625" style="19" bestFit="1" customWidth="1"/>
    <col min="1030" max="1030" width="4.7109375" style="19" bestFit="1" customWidth="1"/>
    <col min="1031" max="1275" width="8.85546875" style="19"/>
    <col min="1276" max="1277" width="14.7109375" style="19" bestFit="1" customWidth="1"/>
    <col min="1278" max="1278" width="19.42578125" style="19" bestFit="1" customWidth="1"/>
    <col min="1279" max="1279" width="14.7109375" style="19" bestFit="1" customWidth="1"/>
    <col min="1280" max="1280" width="19.42578125" style="19" bestFit="1" customWidth="1"/>
    <col min="1281" max="1281" width="7.42578125" style="19" bestFit="1" customWidth="1"/>
    <col min="1282" max="1282" width="16.7109375" style="19" bestFit="1" customWidth="1"/>
    <col min="1283" max="1283" width="9.7109375" style="19" bestFit="1" customWidth="1"/>
    <col min="1284" max="1284" width="2.7109375" style="19" bestFit="1" customWidth="1"/>
    <col min="1285" max="1285" width="13.28515625" style="19" bestFit="1" customWidth="1"/>
    <col min="1286" max="1286" width="4.7109375" style="19" bestFit="1" customWidth="1"/>
    <col min="1287" max="1531" width="8.85546875" style="19"/>
    <col min="1532" max="1533" width="14.7109375" style="19" bestFit="1" customWidth="1"/>
    <col min="1534" max="1534" width="19.42578125" style="19" bestFit="1" customWidth="1"/>
    <col min="1535" max="1535" width="14.7109375" style="19" bestFit="1" customWidth="1"/>
    <col min="1536" max="1536" width="19.42578125" style="19" bestFit="1" customWidth="1"/>
    <col min="1537" max="1537" width="7.42578125" style="19" bestFit="1" customWidth="1"/>
    <col min="1538" max="1538" width="16.7109375" style="19" bestFit="1" customWidth="1"/>
    <col min="1539" max="1539" width="9.7109375" style="19" bestFit="1" customWidth="1"/>
    <col min="1540" max="1540" width="2.7109375" style="19" bestFit="1" customWidth="1"/>
    <col min="1541" max="1541" width="13.28515625" style="19" bestFit="1" customWidth="1"/>
    <col min="1542" max="1542" width="4.7109375" style="19" bestFit="1" customWidth="1"/>
    <col min="1543" max="1787" width="8.85546875" style="19"/>
    <col min="1788" max="1789" width="14.7109375" style="19" bestFit="1" customWidth="1"/>
    <col min="1790" max="1790" width="19.42578125" style="19" bestFit="1" customWidth="1"/>
    <col min="1791" max="1791" width="14.7109375" style="19" bestFit="1" customWidth="1"/>
    <col min="1792" max="1792" width="19.42578125" style="19" bestFit="1" customWidth="1"/>
    <col min="1793" max="1793" width="7.42578125" style="19" bestFit="1" customWidth="1"/>
    <col min="1794" max="1794" width="16.7109375" style="19" bestFit="1" customWidth="1"/>
    <col min="1795" max="1795" width="9.7109375" style="19" bestFit="1" customWidth="1"/>
    <col min="1796" max="1796" width="2.7109375" style="19" bestFit="1" customWidth="1"/>
    <col min="1797" max="1797" width="13.28515625" style="19" bestFit="1" customWidth="1"/>
    <col min="1798" max="1798" width="4.7109375" style="19" bestFit="1" customWidth="1"/>
    <col min="1799" max="2043" width="8.85546875" style="19"/>
    <col min="2044" max="2045" width="14.7109375" style="19" bestFit="1" customWidth="1"/>
    <col min="2046" max="2046" width="19.42578125" style="19" bestFit="1" customWidth="1"/>
    <col min="2047" max="2047" width="14.7109375" style="19" bestFit="1" customWidth="1"/>
    <col min="2048" max="2048" width="19.42578125" style="19" bestFit="1" customWidth="1"/>
    <col min="2049" max="2049" width="7.42578125" style="19" bestFit="1" customWidth="1"/>
    <col min="2050" max="2050" width="16.7109375" style="19" bestFit="1" customWidth="1"/>
    <col min="2051" max="2051" width="9.7109375" style="19" bestFit="1" customWidth="1"/>
    <col min="2052" max="2052" width="2.7109375" style="19" bestFit="1" customWidth="1"/>
    <col min="2053" max="2053" width="13.28515625" style="19" bestFit="1" customWidth="1"/>
    <col min="2054" max="2054" width="4.7109375" style="19" bestFit="1" customWidth="1"/>
    <col min="2055" max="2299" width="8.85546875" style="19"/>
    <col min="2300" max="2301" width="14.7109375" style="19" bestFit="1" customWidth="1"/>
    <col min="2302" max="2302" width="19.42578125" style="19" bestFit="1" customWidth="1"/>
    <col min="2303" max="2303" width="14.7109375" style="19" bestFit="1" customWidth="1"/>
    <col min="2304" max="2304" width="19.42578125" style="19" bestFit="1" customWidth="1"/>
    <col min="2305" max="2305" width="7.42578125" style="19" bestFit="1" customWidth="1"/>
    <col min="2306" max="2306" width="16.7109375" style="19" bestFit="1" customWidth="1"/>
    <col min="2307" max="2307" width="9.7109375" style="19" bestFit="1" customWidth="1"/>
    <col min="2308" max="2308" width="2.7109375" style="19" bestFit="1" customWidth="1"/>
    <col min="2309" max="2309" width="13.28515625" style="19" bestFit="1" customWidth="1"/>
    <col min="2310" max="2310" width="4.7109375" style="19" bestFit="1" customWidth="1"/>
    <col min="2311" max="2555" width="8.85546875" style="19"/>
    <col min="2556" max="2557" width="14.7109375" style="19" bestFit="1" customWidth="1"/>
    <col min="2558" max="2558" width="19.42578125" style="19" bestFit="1" customWidth="1"/>
    <col min="2559" max="2559" width="14.7109375" style="19" bestFit="1" customWidth="1"/>
    <col min="2560" max="2560" width="19.42578125" style="19" bestFit="1" customWidth="1"/>
    <col min="2561" max="2561" width="7.42578125" style="19" bestFit="1" customWidth="1"/>
    <col min="2562" max="2562" width="16.7109375" style="19" bestFit="1" customWidth="1"/>
    <col min="2563" max="2563" width="9.7109375" style="19" bestFit="1" customWidth="1"/>
    <col min="2564" max="2564" width="2.7109375" style="19" bestFit="1" customWidth="1"/>
    <col min="2565" max="2565" width="13.28515625" style="19" bestFit="1" customWidth="1"/>
    <col min="2566" max="2566" width="4.7109375" style="19" bestFit="1" customWidth="1"/>
    <col min="2567" max="2811" width="8.85546875" style="19"/>
    <col min="2812" max="2813" width="14.7109375" style="19" bestFit="1" customWidth="1"/>
    <col min="2814" max="2814" width="19.42578125" style="19" bestFit="1" customWidth="1"/>
    <col min="2815" max="2815" width="14.7109375" style="19" bestFit="1" customWidth="1"/>
    <col min="2816" max="2816" width="19.42578125" style="19" bestFit="1" customWidth="1"/>
    <col min="2817" max="2817" width="7.42578125" style="19" bestFit="1" customWidth="1"/>
    <col min="2818" max="2818" width="16.7109375" style="19" bestFit="1" customWidth="1"/>
    <col min="2819" max="2819" width="9.7109375" style="19" bestFit="1" customWidth="1"/>
    <col min="2820" max="2820" width="2.7109375" style="19" bestFit="1" customWidth="1"/>
    <col min="2821" max="2821" width="13.28515625" style="19" bestFit="1" customWidth="1"/>
    <col min="2822" max="2822" width="4.7109375" style="19" bestFit="1" customWidth="1"/>
    <col min="2823" max="3067" width="8.85546875" style="19"/>
    <col min="3068" max="3069" width="14.7109375" style="19" bestFit="1" customWidth="1"/>
    <col min="3070" max="3070" width="19.42578125" style="19" bestFit="1" customWidth="1"/>
    <col min="3071" max="3071" width="14.7109375" style="19" bestFit="1" customWidth="1"/>
    <col min="3072" max="3072" width="19.42578125" style="19" bestFit="1" customWidth="1"/>
    <col min="3073" max="3073" width="7.42578125" style="19" bestFit="1" customWidth="1"/>
    <col min="3074" max="3074" width="16.7109375" style="19" bestFit="1" customWidth="1"/>
    <col min="3075" max="3075" width="9.7109375" style="19" bestFit="1" customWidth="1"/>
    <col min="3076" max="3076" width="2.7109375" style="19" bestFit="1" customWidth="1"/>
    <col min="3077" max="3077" width="13.28515625" style="19" bestFit="1" customWidth="1"/>
    <col min="3078" max="3078" width="4.7109375" style="19" bestFit="1" customWidth="1"/>
    <col min="3079" max="3323" width="8.85546875" style="19"/>
    <col min="3324" max="3325" width="14.7109375" style="19" bestFit="1" customWidth="1"/>
    <col min="3326" max="3326" width="19.42578125" style="19" bestFit="1" customWidth="1"/>
    <col min="3327" max="3327" width="14.7109375" style="19" bestFit="1" customWidth="1"/>
    <col min="3328" max="3328" width="19.42578125" style="19" bestFit="1" customWidth="1"/>
    <col min="3329" max="3329" width="7.42578125" style="19" bestFit="1" customWidth="1"/>
    <col min="3330" max="3330" width="16.7109375" style="19" bestFit="1" customWidth="1"/>
    <col min="3331" max="3331" width="9.7109375" style="19" bestFit="1" customWidth="1"/>
    <col min="3332" max="3332" width="2.7109375" style="19" bestFit="1" customWidth="1"/>
    <col min="3333" max="3333" width="13.28515625" style="19" bestFit="1" customWidth="1"/>
    <col min="3334" max="3334" width="4.7109375" style="19" bestFit="1" customWidth="1"/>
    <col min="3335" max="3579" width="8.85546875" style="19"/>
    <col min="3580" max="3581" width="14.7109375" style="19" bestFit="1" customWidth="1"/>
    <col min="3582" max="3582" width="19.42578125" style="19" bestFit="1" customWidth="1"/>
    <col min="3583" max="3583" width="14.7109375" style="19" bestFit="1" customWidth="1"/>
    <col min="3584" max="3584" width="19.42578125" style="19" bestFit="1" customWidth="1"/>
    <col min="3585" max="3585" width="7.42578125" style="19" bestFit="1" customWidth="1"/>
    <col min="3586" max="3586" width="16.7109375" style="19" bestFit="1" customWidth="1"/>
    <col min="3587" max="3587" width="9.7109375" style="19" bestFit="1" customWidth="1"/>
    <col min="3588" max="3588" width="2.7109375" style="19" bestFit="1" customWidth="1"/>
    <col min="3589" max="3589" width="13.28515625" style="19" bestFit="1" customWidth="1"/>
    <col min="3590" max="3590" width="4.7109375" style="19" bestFit="1" customWidth="1"/>
    <col min="3591" max="3835" width="8.85546875" style="19"/>
    <col min="3836" max="3837" width="14.7109375" style="19" bestFit="1" customWidth="1"/>
    <col min="3838" max="3838" width="19.42578125" style="19" bestFit="1" customWidth="1"/>
    <col min="3839" max="3839" width="14.7109375" style="19" bestFit="1" customWidth="1"/>
    <col min="3840" max="3840" width="19.42578125" style="19" bestFit="1" customWidth="1"/>
    <col min="3841" max="3841" width="7.42578125" style="19" bestFit="1" customWidth="1"/>
    <col min="3842" max="3842" width="16.7109375" style="19" bestFit="1" customWidth="1"/>
    <col min="3843" max="3843" width="9.7109375" style="19" bestFit="1" customWidth="1"/>
    <col min="3844" max="3844" width="2.7109375" style="19" bestFit="1" customWidth="1"/>
    <col min="3845" max="3845" width="13.28515625" style="19" bestFit="1" customWidth="1"/>
    <col min="3846" max="3846" width="4.7109375" style="19" bestFit="1" customWidth="1"/>
    <col min="3847" max="4091" width="8.85546875" style="19"/>
    <col min="4092" max="4093" width="14.7109375" style="19" bestFit="1" customWidth="1"/>
    <col min="4094" max="4094" width="19.42578125" style="19" bestFit="1" customWidth="1"/>
    <col min="4095" max="4095" width="14.7109375" style="19" bestFit="1" customWidth="1"/>
    <col min="4096" max="4096" width="19.42578125" style="19" bestFit="1" customWidth="1"/>
    <col min="4097" max="4097" width="7.42578125" style="19" bestFit="1" customWidth="1"/>
    <col min="4098" max="4098" width="16.7109375" style="19" bestFit="1" customWidth="1"/>
    <col min="4099" max="4099" width="9.7109375" style="19" bestFit="1" customWidth="1"/>
    <col min="4100" max="4100" width="2.7109375" style="19" bestFit="1" customWidth="1"/>
    <col min="4101" max="4101" width="13.28515625" style="19" bestFit="1" customWidth="1"/>
    <col min="4102" max="4102" width="4.7109375" style="19" bestFit="1" customWidth="1"/>
    <col min="4103" max="4347" width="8.85546875" style="19"/>
    <col min="4348" max="4349" width="14.7109375" style="19" bestFit="1" customWidth="1"/>
    <col min="4350" max="4350" width="19.42578125" style="19" bestFit="1" customWidth="1"/>
    <col min="4351" max="4351" width="14.7109375" style="19" bestFit="1" customWidth="1"/>
    <col min="4352" max="4352" width="19.42578125" style="19" bestFit="1" customWidth="1"/>
    <col min="4353" max="4353" width="7.42578125" style="19" bestFit="1" customWidth="1"/>
    <col min="4354" max="4354" width="16.7109375" style="19" bestFit="1" customWidth="1"/>
    <col min="4355" max="4355" width="9.7109375" style="19" bestFit="1" customWidth="1"/>
    <col min="4356" max="4356" width="2.7109375" style="19" bestFit="1" customWidth="1"/>
    <col min="4357" max="4357" width="13.28515625" style="19" bestFit="1" customWidth="1"/>
    <col min="4358" max="4358" width="4.7109375" style="19" bestFit="1" customWidth="1"/>
    <col min="4359" max="4603" width="8.85546875" style="19"/>
    <col min="4604" max="4605" width="14.7109375" style="19" bestFit="1" customWidth="1"/>
    <col min="4606" max="4606" width="19.42578125" style="19" bestFit="1" customWidth="1"/>
    <col min="4607" max="4607" width="14.7109375" style="19" bestFit="1" customWidth="1"/>
    <col min="4608" max="4608" width="19.42578125" style="19" bestFit="1" customWidth="1"/>
    <col min="4609" max="4609" width="7.42578125" style="19" bestFit="1" customWidth="1"/>
    <col min="4610" max="4610" width="16.7109375" style="19" bestFit="1" customWidth="1"/>
    <col min="4611" max="4611" width="9.7109375" style="19" bestFit="1" customWidth="1"/>
    <col min="4612" max="4612" width="2.7109375" style="19" bestFit="1" customWidth="1"/>
    <col min="4613" max="4613" width="13.28515625" style="19" bestFit="1" customWidth="1"/>
    <col min="4614" max="4614" width="4.7109375" style="19" bestFit="1" customWidth="1"/>
    <col min="4615" max="4859" width="8.85546875" style="19"/>
    <col min="4860" max="4861" width="14.7109375" style="19" bestFit="1" customWidth="1"/>
    <col min="4862" max="4862" width="19.42578125" style="19" bestFit="1" customWidth="1"/>
    <col min="4863" max="4863" width="14.7109375" style="19" bestFit="1" customWidth="1"/>
    <col min="4864" max="4864" width="19.42578125" style="19" bestFit="1" customWidth="1"/>
    <col min="4865" max="4865" width="7.42578125" style="19" bestFit="1" customWidth="1"/>
    <col min="4866" max="4866" width="16.7109375" style="19" bestFit="1" customWidth="1"/>
    <col min="4867" max="4867" width="9.7109375" style="19" bestFit="1" customWidth="1"/>
    <col min="4868" max="4868" width="2.7109375" style="19" bestFit="1" customWidth="1"/>
    <col min="4869" max="4869" width="13.28515625" style="19" bestFit="1" customWidth="1"/>
    <col min="4870" max="4870" width="4.7109375" style="19" bestFit="1" customWidth="1"/>
    <col min="4871" max="5115" width="8.85546875" style="19"/>
    <col min="5116" max="5117" width="14.7109375" style="19" bestFit="1" customWidth="1"/>
    <col min="5118" max="5118" width="19.42578125" style="19" bestFit="1" customWidth="1"/>
    <col min="5119" max="5119" width="14.7109375" style="19" bestFit="1" customWidth="1"/>
    <col min="5120" max="5120" width="19.42578125" style="19" bestFit="1" customWidth="1"/>
    <col min="5121" max="5121" width="7.42578125" style="19" bestFit="1" customWidth="1"/>
    <col min="5122" max="5122" width="16.7109375" style="19" bestFit="1" customWidth="1"/>
    <col min="5123" max="5123" width="9.7109375" style="19" bestFit="1" customWidth="1"/>
    <col min="5124" max="5124" width="2.7109375" style="19" bestFit="1" customWidth="1"/>
    <col min="5125" max="5125" width="13.28515625" style="19" bestFit="1" customWidth="1"/>
    <col min="5126" max="5126" width="4.7109375" style="19" bestFit="1" customWidth="1"/>
    <col min="5127" max="5371" width="8.85546875" style="19"/>
    <col min="5372" max="5373" width="14.7109375" style="19" bestFit="1" customWidth="1"/>
    <col min="5374" max="5374" width="19.42578125" style="19" bestFit="1" customWidth="1"/>
    <col min="5375" max="5375" width="14.7109375" style="19" bestFit="1" customWidth="1"/>
    <col min="5376" max="5376" width="19.42578125" style="19" bestFit="1" customWidth="1"/>
    <col min="5377" max="5377" width="7.42578125" style="19" bestFit="1" customWidth="1"/>
    <col min="5378" max="5378" width="16.7109375" style="19" bestFit="1" customWidth="1"/>
    <col min="5379" max="5379" width="9.7109375" style="19" bestFit="1" customWidth="1"/>
    <col min="5380" max="5380" width="2.7109375" style="19" bestFit="1" customWidth="1"/>
    <col min="5381" max="5381" width="13.28515625" style="19" bestFit="1" customWidth="1"/>
    <col min="5382" max="5382" width="4.7109375" style="19" bestFit="1" customWidth="1"/>
    <col min="5383" max="5627" width="8.85546875" style="19"/>
    <col min="5628" max="5629" width="14.7109375" style="19" bestFit="1" customWidth="1"/>
    <col min="5630" max="5630" width="19.42578125" style="19" bestFit="1" customWidth="1"/>
    <col min="5631" max="5631" width="14.7109375" style="19" bestFit="1" customWidth="1"/>
    <col min="5632" max="5632" width="19.42578125" style="19" bestFit="1" customWidth="1"/>
    <col min="5633" max="5633" width="7.42578125" style="19" bestFit="1" customWidth="1"/>
    <col min="5634" max="5634" width="16.7109375" style="19" bestFit="1" customWidth="1"/>
    <col min="5635" max="5635" width="9.7109375" style="19" bestFit="1" customWidth="1"/>
    <col min="5636" max="5636" width="2.7109375" style="19" bestFit="1" customWidth="1"/>
    <col min="5637" max="5637" width="13.28515625" style="19" bestFit="1" customWidth="1"/>
    <col min="5638" max="5638" width="4.7109375" style="19" bestFit="1" customWidth="1"/>
    <col min="5639" max="5883" width="8.85546875" style="19"/>
    <col min="5884" max="5885" width="14.7109375" style="19" bestFit="1" customWidth="1"/>
    <col min="5886" max="5886" width="19.42578125" style="19" bestFit="1" customWidth="1"/>
    <col min="5887" max="5887" width="14.7109375" style="19" bestFit="1" customWidth="1"/>
    <col min="5888" max="5888" width="19.42578125" style="19" bestFit="1" customWidth="1"/>
    <col min="5889" max="5889" width="7.42578125" style="19" bestFit="1" customWidth="1"/>
    <col min="5890" max="5890" width="16.7109375" style="19" bestFit="1" customWidth="1"/>
    <col min="5891" max="5891" width="9.7109375" style="19" bestFit="1" customWidth="1"/>
    <col min="5892" max="5892" width="2.7109375" style="19" bestFit="1" customWidth="1"/>
    <col min="5893" max="5893" width="13.28515625" style="19" bestFit="1" customWidth="1"/>
    <col min="5894" max="5894" width="4.7109375" style="19" bestFit="1" customWidth="1"/>
    <col min="5895" max="6139" width="8.85546875" style="19"/>
    <col min="6140" max="6141" width="14.7109375" style="19" bestFit="1" customWidth="1"/>
    <col min="6142" max="6142" width="19.42578125" style="19" bestFit="1" customWidth="1"/>
    <col min="6143" max="6143" width="14.7109375" style="19" bestFit="1" customWidth="1"/>
    <col min="6144" max="6144" width="19.42578125" style="19" bestFit="1" customWidth="1"/>
    <col min="6145" max="6145" width="7.42578125" style="19" bestFit="1" customWidth="1"/>
    <col min="6146" max="6146" width="16.7109375" style="19" bestFit="1" customWidth="1"/>
    <col min="6147" max="6147" width="9.7109375" style="19" bestFit="1" customWidth="1"/>
    <col min="6148" max="6148" width="2.7109375" style="19" bestFit="1" customWidth="1"/>
    <col min="6149" max="6149" width="13.28515625" style="19" bestFit="1" customWidth="1"/>
    <col min="6150" max="6150" width="4.7109375" style="19" bestFit="1" customWidth="1"/>
    <col min="6151" max="6395" width="8.85546875" style="19"/>
    <col min="6396" max="6397" width="14.7109375" style="19" bestFit="1" customWidth="1"/>
    <col min="6398" max="6398" width="19.42578125" style="19" bestFit="1" customWidth="1"/>
    <col min="6399" max="6399" width="14.7109375" style="19" bestFit="1" customWidth="1"/>
    <col min="6400" max="6400" width="19.42578125" style="19" bestFit="1" customWidth="1"/>
    <col min="6401" max="6401" width="7.42578125" style="19" bestFit="1" customWidth="1"/>
    <col min="6402" max="6402" width="16.7109375" style="19" bestFit="1" customWidth="1"/>
    <col min="6403" max="6403" width="9.7109375" style="19" bestFit="1" customWidth="1"/>
    <col min="6404" max="6404" width="2.7109375" style="19" bestFit="1" customWidth="1"/>
    <col min="6405" max="6405" width="13.28515625" style="19" bestFit="1" customWidth="1"/>
    <col min="6406" max="6406" width="4.7109375" style="19" bestFit="1" customWidth="1"/>
    <col min="6407" max="6651" width="8.85546875" style="19"/>
    <col min="6652" max="6653" width="14.7109375" style="19" bestFit="1" customWidth="1"/>
    <col min="6654" max="6654" width="19.42578125" style="19" bestFit="1" customWidth="1"/>
    <col min="6655" max="6655" width="14.7109375" style="19" bestFit="1" customWidth="1"/>
    <col min="6656" max="6656" width="19.42578125" style="19" bestFit="1" customWidth="1"/>
    <col min="6657" max="6657" width="7.42578125" style="19" bestFit="1" customWidth="1"/>
    <col min="6658" max="6658" width="16.7109375" style="19" bestFit="1" customWidth="1"/>
    <col min="6659" max="6659" width="9.7109375" style="19" bestFit="1" customWidth="1"/>
    <col min="6660" max="6660" width="2.7109375" style="19" bestFit="1" customWidth="1"/>
    <col min="6661" max="6661" width="13.28515625" style="19" bestFit="1" customWidth="1"/>
    <col min="6662" max="6662" width="4.7109375" style="19" bestFit="1" customWidth="1"/>
    <col min="6663" max="6907" width="8.85546875" style="19"/>
    <col min="6908" max="6909" width="14.7109375" style="19" bestFit="1" customWidth="1"/>
    <col min="6910" max="6910" width="19.42578125" style="19" bestFit="1" customWidth="1"/>
    <col min="6911" max="6911" width="14.7109375" style="19" bestFit="1" customWidth="1"/>
    <col min="6912" max="6912" width="19.42578125" style="19" bestFit="1" customWidth="1"/>
    <col min="6913" max="6913" width="7.42578125" style="19" bestFit="1" customWidth="1"/>
    <col min="6914" max="6914" width="16.7109375" style="19" bestFit="1" customWidth="1"/>
    <col min="6915" max="6915" width="9.7109375" style="19" bestFit="1" customWidth="1"/>
    <col min="6916" max="6916" width="2.7109375" style="19" bestFit="1" customWidth="1"/>
    <col min="6917" max="6917" width="13.28515625" style="19" bestFit="1" customWidth="1"/>
    <col min="6918" max="6918" width="4.7109375" style="19" bestFit="1" customWidth="1"/>
    <col min="6919" max="7163" width="8.85546875" style="19"/>
    <col min="7164" max="7165" width="14.7109375" style="19" bestFit="1" customWidth="1"/>
    <col min="7166" max="7166" width="19.42578125" style="19" bestFit="1" customWidth="1"/>
    <col min="7167" max="7167" width="14.7109375" style="19" bestFit="1" customWidth="1"/>
    <col min="7168" max="7168" width="19.42578125" style="19" bestFit="1" customWidth="1"/>
    <col min="7169" max="7169" width="7.42578125" style="19" bestFit="1" customWidth="1"/>
    <col min="7170" max="7170" width="16.7109375" style="19" bestFit="1" customWidth="1"/>
    <col min="7171" max="7171" width="9.7109375" style="19" bestFit="1" customWidth="1"/>
    <col min="7172" max="7172" width="2.7109375" style="19" bestFit="1" customWidth="1"/>
    <col min="7173" max="7173" width="13.28515625" style="19" bestFit="1" customWidth="1"/>
    <col min="7174" max="7174" width="4.7109375" style="19" bestFit="1" customWidth="1"/>
    <col min="7175" max="7419" width="8.85546875" style="19"/>
    <col min="7420" max="7421" width="14.7109375" style="19" bestFit="1" customWidth="1"/>
    <col min="7422" max="7422" width="19.42578125" style="19" bestFit="1" customWidth="1"/>
    <col min="7423" max="7423" width="14.7109375" style="19" bestFit="1" customWidth="1"/>
    <col min="7424" max="7424" width="19.42578125" style="19" bestFit="1" customWidth="1"/>
    <col min="7425" max="7425" width="7.42578125" style="19" bestFit="1" customWidth="1"/>
    <col min="7426" max="7426" width="16.7109375" style="19" bestFit="1" customWidth="1"/>
    <col min="7427" max="7427" width="9.7109375" style="19" bestFit="1" customWidth="1"/>
    <col min="7428" max="7428" width="2.7109375" style="19" bestFit="1" customWidth="1"/>
    <col min="7429" max="7429" width="13.28515625" style="19" bestFit="1" customWidth="1"/>
    <col min="7430" max="7430" width="4.7109375" style="19" bestFit="1" customWidth="1"/>
    <col min="7431" max="7675" width="8.85546875" style="19"/>
    <col min="7676" max="7677" width="14.7109375" style="19" bestFit="1" customWidth="1"/>
    <col min="7678" max="7678" width="19.42578125" style="19" bestFit="1" customWidth="1"/>
    <col min="7679" max="7679" width="14.7109375" style="19" bestFit="1" customWidth="1"/>
    <col min="7680" max="7680" width="19.42578125" style="19" bestFit="1" customWidth="1"/>
    <col min="7681" max="7681" width="7.42578125" style="19" bestFit="1" customWidth="1"/>
    <col min="7682" max="7682" width="16.7109375" style="19" bestFit="1" customWidth="1"/>
    <col min="7683" max="7683" width="9.7109375" style="19" bestFit="1" customWidth="1"/>
    <col min="7684" max="7684" width="2.7109375" style="19" bestFit="1" customWidth="1"/>
    <col min="7685" max="7685" width="13.28515625" style="19" bestFit="1" customWidth="1"/>
    <col min="7686" max="7686" width="4.7109375" style="19" bestFit="1" customWidth="1"/>
    <col min="7687" max="7931" width="8.85546875" style="19"/>
    <col min="7932" max="7933" width="14.7109375" style="19" bestFit="1" customWidth="1"/>
    <col min="7934" max="7934" width="19.42578125" style="19" bestFit="1" customWidth="1"/>
    <col min="7935" max="7935" width="14.7109375" style="19" bestFit="1" customWidth="1"/>
    <col min="7936" max="7936" width="19.42578125" style="19" bestFit="1" customWidth="1"/>
    <col min="7937" max="7937" width="7.42578125" style="19" bestFit="1" customWidth="1"/>
    <col min="7938" max="7938" width="16.7109375" style="19" bestFit="1" customWidth="1"/>
    <col min="7939" max="7939" width="9.7109375" style="19" bestFit="1" customWidth="1"/>
    <col min="7940" max="7940" width="2.7109375" style="19" bestFit="1" customWidth="1"/>
    <col min="7941" max="7941" width="13.28515625" style="19" bestFit="1" customWidth="1"/>
    <col min="7942" max="7942" width="4.7109375" style="19" bestFit="1" customWidth="1"/>
    <col min="7943" max="8187" width="8.85546875" style="19"/>
    <col min="8188" max="8189" width="14.7109375" style="19" bestFit="1" customWidth="1"/>
    <col min="8190" max="8190" width="19.42578125" style="19" bestFit="1" customWidth="1"/>
    <col min="8191" max="8191" width="14.7109375" style="19" bestFit="1" customWidth="1"/>
    <col min="8192" max="8192" width="19.42578125" style="19" bestFit="1" customWidth="1"/>
    <col min="8193" max="8193" width="7.42578125" style="19" bestFit="1" customWidth="1"/>
    <col min="8194" max="8194" width="16.7109375" style="19" bestFit="1" customWidth="1"/>
    <col min="8195" max="8195" width="9.7109375" style="19" bestFit="1" customWidth="1"/>
    <col min="8196" max="8196" width="2.7109375" style="19" bestFit="1" customWidth="1"/>
    <col min="8197" max="8197" width="13.28515625" style="19" bestFit="1" customWidth="1"/>
    <col min="8198" max="8198" width="4.7109375" style="19" bestFit="1" customWidth="1"/>
    <col min="8199" max="8443" width="8.85546875" style="19"/>
    <col min="8444" max="8445" width="14.7109375" style="19" bestFit="1" customWidth="1"/>
    <col min="8446" max="8446" width="19.42578125" style="19" bestFit="1" customWidth="1"/>
    <col min="8447" max="8447" width="14.7109375" style="19" bestFit="1" customWidth="1"/>
    <col min="8448" max="8448" width="19.42578125" style="19" bestFit="1" customWidth="1"/>
    <col min="8449" max="8449" width="7.42578125" style="19" bestFit="1" customWidth="1"/>
    <col min="8450" max="8450" width="16.7109375" style="19" bestFit="1" customWidth="1"/>
    <col min="8451" max="8451" width="9.7109375" style="19" bestFit="1" customWidth="1"/>
    <col min="8452" max="8452" width="2.7109375" style="19" bestFit="1" customWidth="1"/>
    <col min="8453" max="8453" width="13.28515625" style="19" bestFit="1" customWidth="1"/>
    <col min="8454" max="8454" width="4.7109375" style="19" bestFit="1" customWidth="1"/>
    <col min="8455" max="8699" width="8.85546875" style="19"/>
    <col min="8700" max="8701" width="14.7109375" style="19" bestFit="1" customWidth="1"/>
    <col min="8702" max="8702" width="19.42578125" style="19" bestFit="1" customWidth="1"/>
    <col min="8703" max="8703" width="14.7109375" style="19" bestFit="1" customWidth="1"/>
    <col min="8704" max="8704" width="19.42578125" style="19" bestFit="1" customWidth="1"/>
    <col min="8705" max="8705" width="7.42578125" style="19" bestFit="1" customWidth="1"/>
    <col min="8706" max="8706" width="16.7109375" style="19" bestFit="1" customWidth="1"/>
    <col min="8707" max="8707" width="9.7109375" style="19" bestFit="1" customWidth="1"/>
    <col min="8708" max="8708" width="2.7109375" style="19" bestFit="1" customWidth="1"/>
    <col min="8709" max="8709" width="13.28515625" style="19" bestFit="1" customWidth="1"/>
    <col min="8710" max="8710" width="4.7109375" style="19" bestFit="1" customWidth="1"/>
    <col min="8711" max="8955" width="8.85546875" style="19"/>
    <col min="8956" max="8957" width="14.7109375" style="19" bestFit="1" customWidth="1"/>
    <col min="8958" max="8958" width="19.42578125" style="19" bestFit="1" customWidth="1"/>
    <col min="8959" max="8959" width="14.7109375" style="19" bestFit="1" customWidth="1"/>
    <col min="8960" max="8960" width="19.42578125" style="19" bestFit="1" customWidth="1"/>
    <col min="8961" max="8961" width="7.42578125" style="19" bestFit="1" customWidth="1"/>
    <col min="8962" max="8962" width="16.7109375" style="19" bestFit="1" customWidth="1"/>
    <col min="8963" max="8963" width="9.7109375" style="19" bestFit="1" customWidth="1"/>
    <col min="8964" max="8964" width="2.7109375" style="19" bestFit="1" customWidth="1"/>
    <col min="8965" max="8965" width="13.28515625" style="19" bestFit="1" customWidth="1"/>
    <col min="8966" max="8966" width="4.7109375" style="19" bestFit="1" customWidth="1"/>
    <col min="8967" max="9211" width="8.85546875" style="19"/>
    <col min="9212" max="9213" width="14.7109375" style="19" bestFit="1" customWidth="1"/>
    <col min="9214" max="9214" width="19.42578125" style="19" bestFit="1" customWidth="1"/>
    <col min="9215" max="9215" width="14.7109375" style="19" bestFit="1" customWidth="1"/>
    <col min="9216" max="9216" width="19.42578125" style="19" bestFit="1" customWidth="1"/>
    <col min="9217" max="9217" width="7.42578125" style="19" bestFit="1" customWidth="1"/>
    <col min="9218" max="9218" width="16.7109375" style="19" bestFit="1" customWidth="1"/>
    <col min="9219" max="9219" width="9.7109375" style="19" bestFit="1" customWidth="1"/>
    <col min="9220" max="9220" width="2.7109375" style="19" bestFit="1" customWidth="1"/>
    <col min="9221" max="9221" width="13.28515625" style="19" bestFit="1" customWidth="1"/>
    <col min="9222" max="9222" width="4.7109375" style="19" bestFit="1" customWidth="1"/>
    <col min="9223" max="9467" width="8.85546875" style="19"/>
    <col min="9468" max="9469" width="14.7109375" style="19" bestFit="1" customWidth="1"/>
    <col min="9470" max="9470" width="19.42578125" style="19" bestFit="1" customWidth="1"/>
    <col min="9471" max="9471" width="14.7109375" style="19" bestFit="1" customWidth="1"/>
    <col min="9472" max="9472" width="19.42578125" style="19" bestFit="1" customWidth="1"/>
    <col min="9473" max="9473" width="7.42578125" style="19" bestFit="1" customWidth="1"/>
    <col min="9474" max="9474" width="16.7109375" style="19" bestFit="1" customWidth="1"/>
    <col min="9475" max="9475" width="9.7109375" style="19" bestFit="1" customWidth="1"/>
    <col min="9476" max="9476" width="2.7109375" style="19" bestFit="1" customWidth="1"/>
    <col min="9477" max="9477" width="13.28515625" style="19" bestFit="1" customWidth="1"/>
    <col min="9478" max="9478" width="4.7109375" style="19" bestFit="1" customWidth="1"/>
    <col min="9479" max="9723" width="8.85546875" style="19"/>
    <col min="9724" max="9725" width="14.7109375" style="19" bestFit="1" customWidth="1"/>
    <col min="9726" max="9726" width="19.42578125" style="19" bestFit="1" customWidth="1"/>
    <col min="9727" max="9727" width="14.7109375" style="19" bestFit="1" customWidth="1"/>
    <col min="9728" max="9728" width="19.42578125" style="19" bestFit="1" customWidth="1"/>
    <col min="9729" max="9729" width="7.42578125" style="19" bestFit="1" customWidth="1"/>
    <col min="9730" max="9730" width="16.7109375" style="19" bestFit="1" customWidth="1"/>
    <col min="9731" max="9731" width="9.7109375" style="19" bestFit="1" customWidth="1"/>
    <col min="9732" max="9732" width="2.7109375" style="19" bestFit="1" customWidth="1"/>
    <col min="9733" max="9733" width="13.28515625" style="19" bestFit="1" customWidth="1"/>
    <col min="9734" max="9734" width="4.7109375" style="19" bestFit="1" customWidth="1"/>
    <col min="9735" max="9979" width="8.85546875" style="19"/>
    <col min="9980" max="9981" width="14.7109375" style="19" bestFit="1" customWidth="1"/>
    <col min="9982" max="9982" width="19.42578125" style="19" bestFit="1" customWidth="1"/>
    <col min="9983" max="9983" width="14.7109375" style="19" bestFit="1" customWidth="1"/>
    <col min="9984" max="9984" width="19.42578125" style="19" bestFit="1" customWidth="1"/>
    <col min="9985" max="9985" width="7.42578125" style="19" bestFit="1" customWidth="1"/>
    <col min="9986" max="9986" width="16.7109375" style="19" bestFit="1" customWidth="1"/>
    <col min="9987" max="9987" width="9.7109375" style="19" bestFit="1" customWidth="1"/>
    <col min="9988" max="9988" width="2.7109375" style="19" bestFit="1" customWidth="1"/>
    <col min="9989" max="9989" width="13.28515625" style="19" bestFit="1" customWidth="1"/>
    <col min="9990" max="9990" width="4.7109375" style="19" bestFit="1" customWidth="1"/>
    <col min="9991" max="10235" width="8.85546875" style="19"/>
    <col min="10236" max="10237" width="14.7109375" style="19" bestFit="1" customWidth="1"/>
    <col min="10238" max="10238" width="19.42578125" style="19" bestFit="1" customWidth="1"/>
    <col min="10239" max="10239" width="14.7109375" style="19" bestFit="1" customWidth="1"/>
    <col min="10240" max="10240" width="19.42578125" style="19" bestFit="1" customWidth="1"/>
    <col min="10241" max="10241" width="7.42578125" style="19" bestFit="1" customWidth="1"/>
    <col min="10242" max="10242" width="16.7109375" style="19" bestFit="1" customWidth="1"/>
    <col min="10243" max="10243" width="9.7109375" style="19" bestFit="1" customWidth="1"/>
    <col min="10244" max="10244" width="2.7109375" style="19" bestFit="1" customWidth="1"/>
    <col min="10245" max="10245" width="13.28515625" style="19" bestFit="1" customWidth="1"/>
    <col min="10246" max="10246" width="4.7109375" style="19" bestFit="1" customWidth="1"/>
    <col min="10247" max="10491" width="8.85546875" style="19"/>
    <col min="10492" max="10493" width="14.7109375" style="19" bestFit="1" customWidth="1"/>
    <col min="10494" max="10494" width="19.42578125" style="19" bestFit="1" customWidth="1"/>
    <col min="10495" max="10495" width="14.7109375" style="19" bestFit="1" customWidth="1"/>
    <col min="10496" max="10496" width="19.42578125" style="19" bestFit="1" customWidth="1"/>
    <col min="10497" max="10497" width="7.42578125" style="19" bestFit="1" customWidth="1"/>
    <col min="10498" max="10498" width="16.7109375" style="19" bestFit="1" customWidth="1"/>
    <col min="10499" max="10499" width="9.7109375" style="19" bestFit="1" customWidth="1"/>
    <col min="10500" max="10500" width="2.7109375" style="19" bestFit="1" customWidth="1"/>
    <col min="10501" max="10501" width="13.28515625" style="19" bestFit="1" customWidth="1"/>
    <col min="10502" max="10502" width="4.7109375" style="19" bestFit="1" customWidth="1"/>
    <col min="10503" max="10747" width="8.85546875" style="19"/>
    <col min="10748" max="10749" width="14.7109375" style="19" bestFit="1" customWidth="1"/>
    <col min="10750" max="10750" width="19.42578125" style="19" bestFit="1" customWidth="1"/>
    <col min="10751" max="10751" width="14.7109375" style="19" bestFit="1" customWidth="1"/>
    <col min="10752" max="10752" width="19.42578125" style="19" bestFit="1" customWidth="1"/>
    <col min="10753" max="10753" width="7.42578125" style="19" bestFit="1" customWidth="1"/>
    <col min="10754" max="10754" width="16.7109375" style="19" bestFit="1" customWidth="1"/>
    <col min="10755" max="10755" width="9.7109375" style="19" bestFit="1" customWidth="1"/>
    <col min="10756" max="10756" width="2.7109375" style="19" bestFit="1" customWidth="1"/>
    <col min="10757" max="10757" width="13.28515625" style="19" bestFit="1" customWidth="1"/>
    <col min="10758" max="10758" width="4.7109375" style="19" bestFit="1" customWidth="1"/>
    <col min="10759" max="11003" width="8.85546875" style="19"/>
    <col min="11004" max="11005" width="14.7109375" style="19" bestFit="1" customWidth="1"/>
    <col min="11006" max="11006" width="19.42578125" style="19" bestFit="1" customWidth="1"/>
    <col min="11007" max="11007" width="14.7109375" style="19" bestFit="1" customWidth="1"/>
    <col min="11008" max="11008" width="19.42578125" style="19" bestFit="1" customWidth="1"/>
    <col min="11009" max="11009" width="7.42578125" style="19" bestFit="1" customWidth="1"/>
    <col min="11010" max="11010" width="16.7109375" style="19" bestFit="1" customWidth="1"/>
    <col min="11011" max="11011" width="9.7109375" style="19" bestFit="1" customWidth="1"/>
    <col min="11012" max="11012" width="2.7109375" style="19" bestFit="1" customWidth="1"/>
    <col min="11013" max="11013" width="13.28515625" style="19" bestFit="1" customWidth="1"/>
    <col min="11014" max="11014" width="4.7109375" style="19" bestFit="1" customWidth="1"/>
    <col min="11015" max="11259" width="8.85546875" style="19"/>
    <col min="11260" max="11261" width="14.7109375" style="19" bestFit="1" customWidth="1"/>
    <col min="11262" max="11262" width="19.42578125" style="19" bestFit="1" customWidth="1"/>
    <col min="11263" max="11263" width="14.7109375" style="19" bestFit="1" customWidth="1"/>
    <col min="11264" max="11264" width="19.42578125" style="19" bestFit="1" customWidth="1"/>
    <col min="11265" max="11265" width="7.42578125" style="19" bestFit="1" customWidth="1"/>
    <col min="11266" max="11266" width="16.7109375" style="19" bestFit="1" customWidth="1"/>
    <col min="11267" max="11267" width="9.7109375" style="19" bestFit="1" customWidth="1"/>
    <col min="11268" max="11268" width="2.7109375" style="19" bestFit="1" customWidth="1"/>
    <col min="11269" max="11269" width="13.28515625" style="19" bestFit="1" customWidth="1"/>
    <col min="11270" max="11270" width="4.7109375" style="19" bestFit="1" customWidth="1"/>
    <col min="11271" max="11515" width="8.85546875" style="19"/>
    <col min="11516" max="11517" width="14.7109375" style="19" bestFit="1" customWidth="1"/>
    <col min="11518" max="11518" width="19.42578125" style="19" bestFit="1" customWidth="1"/>
    <col min="11519" max="11519" width="14.7109375" style="19" bestFit="1" customWidth="1"/>
    <col min="11520" max="11520" width="19.42578125" style="19" bestFit="1" customWidth="1"/>
    <col min="11521" max="11521" width="7.42578125" style="19" bestFit="1" customWidth="1"/>
    <col min="11522" max="11522" width="16.7109375" style="19" bestFit="1" customWidth="1"/>
    <col min="11523" max="11523" width="9.7109375" style="19" bestFit="1" customWidth="1"/>
    <col min="11524" max="11524" width="2.7109375" style="19" bestFit="1" customWidth="1"/>
    <col min="11525" max="11525" width="13.28515625" style="19" bestFit="1" customWidth="1"/>
    <col min="11526" max="11526" width="4.7109375" style="19" bestFit="1" customWidth="1"/>
    <col min="11527" max="11771" width="8.85546875" style="19"/>
    <col min="11772" max="11773" width="14.7109375" style="19" bestFit="1" customWidth="1"/>
    <col min="11774" max="11774" width="19.42578125" style="19" bestFit="1" customWidth="1"/>
    <col min="11775" max="11775" width="14.7109375" style="19" bestFit="1" customWidth="1"/>
    <col min="11776" max="11776" width="19.42578125" style="19" bestFit="1" customWidth="1"/>
    <col min="11777" max="11777" width="7.42578125" style="19" bestFit="1" customWidth="1"/>
    <col min="11778" max="11778" width="16.7109375" style="19" bestFit="1" customWidth="1"/>
    <col min="11779" max="11779" width="9.7109375" style="19" bestFit="1" customWidth="1"/>
    <col min="11780" max="11780" width="2.7109375" style="19" bestFit="1" customWidth="1"/>
    <col min="11781" max="11781" width="13.28515625" style="19" bestFit="1" customWidth="1"/>
    <col min="11782" max="11782" width="4.7109375" style="19" bestFit="1" customWidth="1"/>
    <col min="11783" max="12027" width="8.85546875" style="19"/>
    <col min="12028" max="12029" width="14.7109375" style="19" bestFit="1" customWidth="1"/>
    <col min="12030" max="12030" width="19.42578125" style="19" bestFit="1" customWidth="1"/>
    <col min="12031" max="12031" width="14.7109375" style="19" bestFit="1" customWidth="1"/>
    <col min="12032" max="12032" width="19.42578125" style="19" bestFit="1" customWidth="1"/>
    <col min="12033" max="12033" width="7.42578125" style="19" bestFit="1" customWidth="1"/>
    <col min="12034" max="12034" width="16.7109375" style="19" bestFit="1" customWidth="1"/>
    <col min="12035" max="12035" width="9.7109375" style="19" bestFit="1" customWidth="1"/>
    <col min="12036" max="12036" width="2.7109375" style="19" bestFit="1" customWidth="1"/>
    <col min="12037" max="12037" width="13.28515625" style="19" bestFit="1" customWidth="1"/>
    <col min="12038" max="12038" width="4.7109375" style="19" bestFit="1" customWidth="1"/>
    <col min="12039" max="12283" width="8.85546875" style="19"/>
    <col min="12284" max="12285" width="14.7109375" style="19" bestFit="1" customWidth="1"/>
    <col min="12286" max="12286" width="19.42578125" style="19" bestFit="1" customWidth="1"/>
    <col min="12287" max="12287" width="14.7109375" style="19" bestFit="1" customWidth="1"/>
    <col min="12288" max="12288" width="19.42578125" style="19" bestFit="1" customWidth="1"/>
    <col min="12289" max="12289" width="7.42578125" style="19" bestFit="1" customWidth="1"/>
    <col min="12290" max="12290" width="16.7109375" style="19" bestFit="1" customWidth="1"/>
    <col min="12291" max="12291" width="9.7109375" style="19" bestFit="1" customWidth="1"/>
    <col min="12292" max="12292" width="2.7109375" style="19" bestFit="1" customWidth="1"/>
    <col min="12293" max="12293" width="13.28515625" style="19" bestFit="1" customWidth="1"/>
    <col min="12294" max="12294" width="4.7109375" style="19" bestFit="1" customWidth="1"/>
    <col min="12295" max="12539" width="8.85546875" style="19"/>
    <col min="12540" max="12541" width="14.7109375" style="19" bestFit="1" customWidth="1"/>
    <col min="12542" max="12542" width="19.42578125" style="19" bestFit="1" customWidth="1"/>
    <col min="12543" max="12543" width="14.7109375" style="19" bestFit="1" customWidth="1"/>
    <col min="12544" max="12544" width="19.42578125" style="19" bestFit="1" customWidth="1"/>
    <col min="12545" max="12545" width="7.42578125" style="19" bestFit="1" customWidth="1"/>
    <col min="12546" max="12546" width="16.7109375" style="19" bestFit="1" customWidth="1"/>
    <col min="12547" max="12547" width="9.7109375" style="19" bestFit="1" customWidth="1"/>
    <col min="12548" max="12548" width="2.7109375" style="19" bestFit="1" customWidth="1"/>
    <col min="12549" max="12549" width="13.28515625" style="19" bestFit="1" customWidth="1"/>
    <col min="12550" max="12550" width="4.7109375" style="19" bestFit="1" customWidth="1"/>
    <col min="12551" max="12795" width="8.85546875" style="19"/>
    <col min="12796" max="12797" width="14.7109375" style="19" bestFit="1" customWidth="1"/>
    <col min="12798" max="12798" width="19.42578125" style="19" bestFit="1" customWidth="1"/>
    <col min="12799" max="12799" width="14.7109375" style="19" bestFit="1" customWidth="1"/>
    <col min="12800" max="12800" width="19.42578125" style="19" bestFit="1" customWidth="1"/>
    <col min="12801" max="12801" width="7.42578125" style="19" bestFit="1" customWidth="1"/>
    <col min="12802" max="12802" width="16.7109375" style="19" bestFit="1" customWidth="1"/>
    <col min="12803" max="12803" width="9.7109375" style="19" bestFit="1" customWidth="1"/>
    <col min="12804" max="12804" width="2.7109375" style="19" bestFit="1" customWidth="1"/>
    <col min="12805" max="12805" width="13.28515625" style="19" bestFit="1" customWidth="1"/>
    <col min="12806" max="12806" width="4.7109375" style="19" bestFit="1" customWidth="1"/>
    <col min="12807" max="13051" width="8.85546875" style="19"/>
    <col min="13052" max="13053" width="14.7109375" style="19" bestFit="1" customWidth="1"/>
    <col min="13054" max="13054" width="19.42578125" style="19" bestFit="1" customWidth="1"/>
    <col min="13055" max="13055" width="14.7109375" style="19" bestFit="1" customWidth="1"/>
    <col min="13056" max="13056" width="19.42578125" style="19" bestFit="1" customWidth="1"/>
    <col min="13057" max="13057" width="7.42578125" style="19" bestFit="1" customWidth="1"/>
    <col min="13058" max="13058" width="16.7109375" style="19" bestFit="1" customWidth="1"/>
    <col min="13059" max="13059" width="9.7109375" style="19" bestFit="1" customWidth="1"/>
    <col min="13060" max="13060" width="2.7109375" style="19" bestFit="1" customWidth="1"/>
    <col min="13061" max="13061" width="13.28515625" style="19" bestFit="1" customWidth="1"/>
    <col min="13062" max="13062" width="4.7109375" style="19" bestFit="1" customWidth="1"/>
    <col min="13063" max="13307" width="8.85546875" style="19"/>
    <col min="13308" max="13309" width="14.7109375" style="19" bestFit="1" customWidth="1"/>
    <col min="13310" max="13310" width="19.42578125" style="19" bestFit="1" customWidth="1"/>
    <col min="13311" max="13311" width="14.7109375" style="19" bestFit="1" customWidth="1"/>
    <col min="13312" max="13312" width="19.42578125" style="19" bestFit="1" customWidth="1"/>
    <col min="13313" max="13313" width="7.42578125" style="19" bestFit="1" customWidth="1"/>
    <col min="13314" max="13314" width="16.7109375" style="19" bestFit="1" customWidth="1"/>
    <col min="13315" max="13315" width="9.7109375" style="19" bestFit="1" customWidth="1"/>
    <col min="13316" max="13316" width="2.7109375" style="19" bestFit="1" customWidth="1"/>
    <col min="13317" max="13317" width="13.28515625" style="19" bestFit="1" customWidth="1"/>
    <col min="13318" max="13318" width="4.7109375" style="19" bestFit="1" customWidth="1"/>
    <col min="13319" max="13563" width="8.85546875" style="19"/>
    <col min="13564" max="13565" width="14.7109375" style="19" bestFit="1" customWidth="1"/>
    <col min="13566" max="13566" width="19.42578125" style="19" bestFit="1" customWidth="1"/>
    <col min="13567" max="13567" width="14.7109375" style="19" bestFit="1" customWidth="1"/>
    <col min="13568" max="13568" width="19.42578125" style="19" bestFit="1" customWidth="1"/>
    <col min="13569" max="13569" width="7.42578125" style="19" bestFit="1" customWidth="1"/>
    <col min="13570" max="13570" width="16.7109375" style="19" bestFit="1" customWidth="1"/>
    <col min="13571" max="13571" width="9.7109375" style="19" bestFit="1" customWidth="1"/>
    <col min="13572" max="13572" width="2.7109375" style="19" bestFit="1" customWidth="1"/>
    <col min="13573" max="13573" width="13.28515625" style="19" bestFit="1" customWidth="1"/>
    <col min="13574" max="13574" width="4.7109375" style="19" bestFit="1" customWidth="1"/>
    <col min="13575" max="13819" width="8.85546875" style="19"/>
    <col min="13820" max="13821" width="14.7109375" style="19" bestFit="1" customWidth="1"/>
    <col min="13822" max="13822" width="19.42578125" style="19" bestFit="1" customWidth="1"/>
    <col min="13823" max="13823" width="14.7109375" style="19" bestFit="1" customWidth="1"/>
    <col min="13824" max="13824" width="19.42578125" style="19" bestFit="1" customWidth="1"/>
    <col min="13825" max="13825" width="7.42578125" style="19" bestFit="1" customWidth="1"/>
    <col min="13826" max="13826" width="16.7109375" style="19" bestFit="1" customWidth="1"/>
    <col min="13827" max="13827" width="9.7109375" style="19" bestFit="1" customWidth="1"/>
    <col min="13828" max="13828" width="2.7109375" style="19" bestFit="1" customWidth="1"/>
    <col min="13829" max="13829" width="13.28515625" style="19" bestFit="1" customWidth="1"/>
    <col min="13830" max="13830" width="4.7109375" style="19" bestFit="1" customWidth="1"/>
    <col min="13831" max="14075" width="8.85546875" style="19"/>
    <col min="14076" max="14077" width="14.7109375" style="19" bestFit="1" customWidth="1"/>
    <col min="14078" max="14078" width="19.42578125" style="19" bestFit="1" customWidth="1"/>
    <col min="14079" max="14079" width="14.7109375" style="19" bestFit="1" customWidth="1"/>
    <col min="14080" max="14080" width="19.42578125" style="19" bestFit="1" customWidth="1"/>
    <col min="14081" max="14081" width="7.42578125" style="19" bestFit="1" customWidth="1"/>
    <col min="14082" max="14082" width="16.7109375" style="19" bestFit="1" customWidth="1"/>
    <col min="14083" max="14083" width="9.7109375" style="19" bestFit="1" customWidth="1"/>
    <col min="14084" max="14084" width="2.7109375" style="19" bestFit="1" customWidth="1"/>
    <col min="14085" max="14085" width="13.28515625" style="19" bestFit="1" customWidth="1"/>
    <col min="14086" max="14086" width="4.7109375" style="19" bestFit="1" customWidth="1"/>
    <col min="14087" max="14331" width="8.85546875" style="19"/>
    <col min="14332" max="14333" width="14.7109375" style="19" bestFit="1" customWidth="1"/>
    <col min="14334" max="14334" width="19.42578125" style="19" bestFit="1" customWidth="1"/>
    <col min="14335" max="14335" width="14.7109375" style="19" bestFit="1" customWidth="1"/>
    <col min="14336" max="14336" width="19.42578125" style="19" bestFit="1" customWidth="1"/>
    <col min="14337" max="14337" width="7.42578125" style="19" bestFit="1" customWidth="1"/>
    <col min="14338" max="14338" width="16.7109375" style="19" bestFit="1" customWidth="1"/>
    <col min="14339" max="14339" width="9.7109375" style="19" bestFit="1" customWidth="1"/>
    <col min="14340" max="14340" width="2.7109375" style="19" bestFit="1" customWidth="1"/>
    <col min="14341" max="14341" width="13.28515625" style="19" bestFit="1" customWidth="1"/>
    <col min="14342" max="14342" width="4.7109375" style="19" bestFit="1" customWidth="1"/>
    <col min="14343" max="14587" width="8.85546875" style="19"/>
    <col min="14588" max="14589" width="14.7109375" style="19" bestFit="1" customWidth="1"/>
    <col min="14590" max="14590" width="19.42578125" style="19" bestFit="1" customWidth="1"/>
    <col min="14591" max="14591" width="14.7109375" style="19" bestFit="1" customWidth="1"/>
    <col min="14592" max="14592" width="19.42578125" style="19" bestFit="1" customWidth="1"/>
    <col min="14593" max="14593" width="7.42578125" style="19" bestFit="1" customWidth="1"/>
    <col min="14594" max="14594" width="16.7109375" style="19" bestFit="1" customWidth="1"/>
    <col min="14595" max="14595" width="9.7109375" style="19" bestFit="1" customWidth="1"/>
    <col min="14596" max="14596" width="2.7109375" style="19" bestFit="1" customWidth="1"/>
    <col min="14597" max="14597" width="13.28515625" style="19" bestFit="1" customWidth="1"/>
    <col min="14598" max="14598" width="4.7109375" style="19" bestFit="1" customWidth="1"/>
    <col min="14599" max="14843" width="8.85546875" style="19"/>
    <col min="14844" max="14845" width="14.7109375" style="19" bestFit="1" customWidth="1"/>
    <col min="14846" max="14846" width="19.42578125" style="19" bestFit="1" customWidth="1"/>
    <col min="14847" max="14847" width="14.7109375" style="19" bestFit="1" customWidth="1"/>
    <col min="14848" max="14848" width="19.42578125" style="19" bestFit="1" customWidth="1"/>
    <col min="14849" max="14849" width="7.42578125" style="19" bestFit="1" customWidth="1"/>
    <col min="14850" max="14850" width="16.7109375" style="19" bestFit="1" customWidth="1"/>
    <col min="14851" max="14851" width="9.7109375" style="19" bestFit="1" customWidth="1"/>
    <col min="14852" max="14852" width="2.7109375" style="19" bestFit="1" customWidth="1"/>
    <col min="14853" max="14853" width="13.28515625" style="19" bestFit="1" customWidth="1"/>
    <col min="14854" max="14854" width="4.7109375" style="19" bestFit="1" customWidth="1"/>
    <col min="14855" max="15099" width="8.85546875" style="19"/>
    <col min="15100" max="15101" width="14.7109375" style="19" bestFit="1" customWidth="1"/>
    <col min="15102" max="15102" width="19.42578125" style="19" bestFit="1" customWidth="1"/>
    <col min="15103" max="15103" width="14.7109375" style="19" bestFit="1" customWidth="1"/>
    <col min="15104" max="15104" width="19.42578125" style="19" bestFit="1" customWidth="1"/>
    <col min="15105" max="15105" width="7.42578125" style="19" bestFit="1" customWidth="1"/>
    <col min="15106" max="15106" width="16.7109375" style="19" bestFit="1" customWidth="1"/>
    <col min="15107" max="15107" width="9.7109375" style="19" bestFit="1" customWidth="1"/>
    <col min="15108" max="15108" width="2.7109375" style="19" bestFit="1" customWidth="1"/>
    <col min="15109" max="15109" width="13.28515625" style="19" bestFit="1" customWidth="1"/>
    <col min="15110" max="15110" width="4.7109375" style="19" bestFit="1" customWidth="1"/>
    <col min="15111" max="15355" width="8.85546875" style="19"/>
    <col min="15356" max="15357" width="14.7109375" style="19" bestFit="1" customWidth="1"/>
    <col min="15358" max="15358" width="19.42578125" style="19" bestFit="1" customWidth="1"/>
    <col min="15359" max="15359" width="14.7109375" style="19" bestFit="1" customWidth="1"/>
    <col min="15360" max="15360" width="19.42578125" style="19" bestFit="1" customWidth="1"/>
    <col min="15361" max="15361" width="7.42578125" style="19" bestFit="1" customWidth="1"/>
    <col min="15362" max="15362" width="16.7109375" style="19" bestFit="1" customWidth="1"/>
    <col min="15363" max="15363" width="9.7109375" style="19" bestFit="1" customWidth="1"/>
    <col min="15364" max="15364" width="2.7109375" style="19" bestFit="1" customWidth="1"/>
    <col min="15365" max="15365" width="13.28515625" style="19" bestFit="1" customWidth="1"/>
    <col min="15366" max="15366" width="4.7109375" style="19" bestFit="1" customWidth="1"/>
    <col min="15367" max="15611" width="8.85546875" style="19"/>
    <col min="15612" max="15613" width="14.7109375" style="19" bestFit="1" customWidth="1"/>
    <col min="15614" max="15614" width="19.42578125" style="19" bestFit="1" customWidth="1"/>
    <col min="15615" max="15615" width="14.7109375" style="19" bestFit="1" customWidth="1"/>
    <col min="15616" max="15616" width="19.42578125" style="19" bestFit="1" customWidth="1"/>
    <col min="15617" max="15617" width="7.42578125" style="19" bestFit="1" customWidth="1"/>
    <col min="15618" max="15618" width="16.7109375" style="19" bestFit="1" customWidth="1"/>
    <col min="15619" max="15619" width="9.7109375" style="19" bestFit="1" customWidth="1"/>
    <col min="15620" max="15620" width="2.7109375" style="19" bestFit="1" customWidth="1"/>
    <col min="15621" max="15621" width="13.28515625" style="19" bestFit="1" customWidth="1"/>
    <col min="15622" max="15622" width="4.7109375" style="19" bestFit="1" customWidth="1"/>
    <col min="15623" max="15867" width="8.85546875" style="19"/>
    <col min="15868" max="15869" width="14.7109375" style="19" bestFit="1" customWidth="1"/>
    <col min="15870" max="15870" width="19.42578125" style="19" bestFit="1" customWidth="1"/>
    <col min="15871" max="15871" width="14.7109375" style="19" bestFit="1" customWidth="1"/>
    <col min="15872" max="15872" width="19.42578125" style="19" bestFit="1" customWidth="1"/>
    <col min="15873" max="15873" width="7.42578125" style="19" bestFit="1" customWidth="1"/>
    <col min="15874" max="15874" width="16.7109375" style="19" bestFit="1" customWidth="1"/>
    <col min="15875" max="15875" width="9.7109375" style="19" bestFit="1" customWidth="1"/>
    <col min="15876" max="15876" width="2.7109375" style="19" bestFit="1" customWidth="1"/>
    <col min="15877" max="15877" width="13.28515625" style="19" bestFit="1" customWidth="1"/>
    <col min="15878" max="15878" width="4.7109375" style="19" bestFit="1" customWidth="1"/>
    <col min="15879" max="16123" width="8.85546875" style="19"/>
    <col min="16124" max="16125" width="14.7109375" style="19" bestFit="1" customWidth="1"/>
    <col min="16126" max="16126" width="19.42578125" style="19" bestFit="1" customWidth="1"/>
    <col min="16127" max="16127" width="14.7109375" style="19" bestFit="1" customWidth="1"/>
    <col min="16128" max="16128" width="19.42578125" style="19" bestFit="1" customWidth="1"/>
    <col min="16129" max="16129" width="7.42578125" style="19" bestFit="1" customWidth="1"/>
    <col min="16130" max="16130" width="16.7109375" style="19" bestFit="1" customWidth="1"/>
    <col min="16131" max="16131" width="9.7109375" style="19" bestFit="1" customWidth="1"/>
    <col min="16132" max="16132" width="2.7109375" style="19" bestFit="1" customWidth="1"/>
    <col min="16133" max="16133" width="13.28515625" style="19" bestFit="1" customWidth="1"/>
    <col min="16134" max="16134" width="4.7109375" style="19" bestFit="1" customWidth="1"/>
    <col min="16135" max="16384" width="8.85546875" style="19"/>
  </cols>
  <sheetData>
    <row r="1" spans="1:9" ht="15" customHeight="1">
      <c r="A1" s="40" t="s">
        <v>3</v>
      </c>
      <c r="B1" s="40"/>
      <c r="C1" s="40"/>
      <c r="D1" s="40"/>
      <c r="E1" s="40"/>
      <c r="F1" s="40"/>
      <c r="G1" s="40"/>
      <c r="H1" s="40"/>
      <c r="I1" s="40"/>
    </row>
    <row r="2" spans="1:9" s="22" customFormat="1" ht="15" customHeight="1">
      <c r="A2" s="155" t="s">
        <v>51</v>
      </c>
      <c r="B2" s="156" t="s">
        <v>85</v>
      </c>
      <c r="C2" s="157"/>
      <c r="D2" s="156" t="s">
        <v>86</v>
      </c>
      <c r="E2" s="157"/>
      <c r="F2" s="156" t="s">
        <v>87</v>
      </c>
      <c r="G2" s="157"/>
      <c r="H2" s="156" t="s">
        <v>53</v>
      </c>
      <c r="I2" s="157"/>
    </row>
    <row r="3" spans="1:9" s="22" customFormat="1" ht="45">
      <c r="A3" s="222"/>
      <c r="B3" s="223" t="s">
        <v>88</v>
      </c>
      <c r="C3" s="223" t="s">
        <v>388</v>
      </c>
      <c r="D3" s="223" t="s">
        <v>88</v>
      </c>
      <c r="E3" s="223" t="s">
        <v>388</v>
      </c>
      <c r="F3" s="223" t="s">
        <v>88</v>
      </c>
      <c r="G3" s="224" t="s">
        <v>388</v>
      </c>
      <c r="H3" s="223" t="s">
        <v>88</v>
      </c>
      <c r="I3" s="224" t="s">
        <v>388</v>
      </c>
    </row>
    <row r="4" spans="1:9" s="22" customFormat="1" ht="15" customHeight="1">
      <c r="A4" s="225" t="s">
        <v>600</v>
      </c>
      <c r="B4" s="226">
        <v>69095</v>
      </c>
      <c r="C4" s="227">
        <v>660213.84673999995</v>
      </c>
      <c r="D4" s="226">
        <v>69659</v>
      </c>
      <c r="E4" s="227">
        <v>1212504.3019999999</v>
      </c>
      <c r="F4" s="228">
        <v>0</v>
      </c>
      <c r="G4" s="228">
        <v>0</v>
      </c>
      <c r="H4" s="228">
        <v>138754</v>
      </c>
      <c r="I4" s="228">
        <v>1872718.1487</v>
      </c>
    </row>
    <row r="5" spans="1:9" s="20" customFormat="1" ht="15" customHeight="1">
      <c r="A5" s="229" t="s">
        <v>1160</v>
      </c>
      <c r="B5" s="212">
        <v>7236</v>
      </c>
      <c r="C5" s="212">
        <v>60888.553099999997</v>
      </c>
      <c r="D5" s="212">
        <v>4940</v>
      </c>
      <c r="E5" s="212">
        <v>90992.76</v>
      </c>
      <c r="F5" s="212">
        <v>0</v>
      </c>
      <c r="G5" s="212">
        <v>0</v>
      </c>
      <c r="H5" s="212">
        <v>12176</v>
      </c>
      <c r="I5" s="212">
        <v>151881.3131</v>
      </c>
    </row>
    <row r="6" spans="1:9" s="20" customFormat="1" ht="15" customHeight="1">
      <c r="A6" s="216" t="s">
        <v>1163</v>
      </c>
      <c r="B6" s="202">
        <v>7236</v>
      </c>
      <c r="C6" s="202">
        <v>60888.553099999997</v>
      </c>
      <c r="D6" s="202">
        <v>4940</v>
      </c>
      <c r="E6" s="212">
        <v>90992.76</v>
      </c>
      <c r="F6" s="217">
        <v>0</v>
      </c>
      <c r="G6" s="217">
        <v>0</v>
      </c>
      <c r="H6" s="217">
        <v>12176</v>
      </c>
      <c r="I6" s="217">
        <v>151881.3131</v>
      </c>
    </row>
    <row r="7" spans="1:9" s="22" customFormat="1" ht="15" customHeight="1">
      <c r="A7" s="27" t="s">
        <v>350</v>
      </c>
      <c r="B7" s="159"/>
    </row>
    <row r="8" spans="1:9" s="22" customFormat="1" ht="15" customHeight="1">
      <c r="A8" s="187" t="s">
        <v>1162</v>
      </c>
      <c r="B8" s="187"/>
    </row>
    <row r="9" spans="1:9" s="22" customFormat="1" ht="15" customHeight="1">
      <c r="A9" s="187" t="s">
        <v>419</v>
      </c>
      <c r="B9" s="187"/>
    </row>
  </sheetData>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11"/>
  <sheetViews>
    <sheetView zoomScaleNormal="100" workbookViewId="0">
      <selection activeCell="A11" sqref="A11:F11"/>
    </sheetView>
  </sheetViews>
  <sheetFormatPr defaultColWidth="8.85546875" defaultRowHeight="15"/>
  <cols>
    <col min="1" max="1" width="10.7109375" style="292" bestFit="1" customWidth="1"/>
    <col min="2" max="6" width="14.7109375" style="292" bestFit="1" customWidth="1"/>
    <col min="7" max="7" width="10.7109375" style="292" bestFit="1" customWidth="1"/>
    <col min="8" max="10" width="14.7109375" style="292" bestFit="1" customWidth="1"/>
    <col min="11" max="11" width="16.28515625" style="292" bestFit="1" customWidth="1"/>
    <col min="12" max="13" width="14.7109375" style="292" bestFit="1" customWidth="1"/>
    <col min="14" max="244" width="8.85546875" style="292"/>
    <col min="245" max="245" width="10.7109375" style="292" bestFit="1" customWidth="1"/>
    <col min="246" max="257" width="14.7109375" style="292" bestFit="1" customWidth="1"/>
    <col min="258" max="258" width="4.7109375" style="292" bestFit="1" customWidth="1"/>
    <col min="259" max="500" width="8.85546875" style="292"/>
    <col min="501" max="501" width="10.7109375" style="292" bestFit="1" customWidth="1"/>
    <col min="502" max="513" width="14.7109375" style="292" bestFit="1" customWidth="1"/>
    <col min="514" max="514" width="4.7109375" style="292" bestFit="1" customWidth="1"/>
    <col min="515" max="756" width="8.85546875" style="292"/>
    <col min="757" max="757" width="10.7109375" style="292" bestFit="1" customWidth="1"/>
    <col min="758" max="769" width="14.7109375" style="292" bestFit="1" customWidth="1"/>
    <col min="770" max="770" width="4.7109375" style="292" bestFit="1" customWidth="1"/>
    <col min="771" max="1012" width="8.85546875" style="292"/>
    <col min="1013" max="1013" width="10.7109375" style="292" bestFit="1" customWidth="1"/>
    <col min="1014" max="1025" width="14.7109375" style="292" bestFit="1" customWidth="1"/>
    <col min="1026" max="1026" width="4.7109375" style="292" bestFit="1" customWidth="1"/>
    <col min="1027" max="1268" width="8.85546875" style="292"/>
    <col min="1269" max="1269" width="10.7109375" style="292" bestFit="1" customWidth="1"/>
    <col min="1270" max="1281" width="14.7109375" style="292" bestFit="1" customWidth="1"/>
    <col min="1282" max="1282" width="4.7109375" style="292" bestFit="1" customWidth="1"/>
    <col min="1283" max="1524" width="8.85546875" style="292"/>
    <col min="1525" max="1525" width="10.7109375" style="292" bestFit="1" customWidth="1"/>
    <col min="1526" max="1537" width="14.7109375" style="292" bestFit="1" customWidth="1"/>
    <col min="1538" max="1538" width="4.7109375" style="292" bestFit="1" customWidth="1"/>
    <col min="1539" max="1780" width="8.85546875" style="292"/>
    <col min="1781" max="1781" width="10.7109375" style="292" bestFit="1" customWidth="1"/>
    <col min="1782" max="1793" width="14.7109375" style="292" bestFit="1" customWidth="1"/>
    <col min="1794" max="1794" width="4.7109375" style="292" bestFit="1" customWidth="1"/>
    <col min="1795" max="2036" width="8.85546875" style="292"/>
    <col min="2037" max="2037" width="10.7109375" style="292" bestFit="1" customWidth="1"/>
    <col min="2038" max="2049" width="14.7109375" style="292" bestFit="1" customWidth="1"/>
    <col min="2050" max="2050" width="4.7109375" style="292" bestFit="1" customWidth="1"/>
    <col min="2051" max="2292" width="8.85546875" style="292"/>
    <col min="2293" max="2293" width="10.7109375" style="292" bestFit="1" customWidth="1"/>
    <col min="2294" max="2305" width="14.7109375" style="292" bestFit="1" customWidth="1"/>
    <col min="2306" max="2306" width="4.7109375" style="292" bestFit="1" customWidth="1"/>
    <col min="2307" max="2548" width="8.85546875" style="292"/>
    <col min="2549" max="2549" width="10.7109375" style="292" bestFit="1" customWidth="1"/>
    <col min="2550" max="2561" width="14.7109375" style="292" bestFit="1" customWidth="1"/>
    <col min="2562" max="2562" width="4.7109375" style="292" bestFit="1" customWidth="1"/>
    <col min="2563" max="2804" width="8.85546875" style="292"/>
    <col min="2805" max="2805" width="10.7109375" style="292" bestFit="1" customWidth="1"/>
    <col min="2806" max="2817" width="14.7109375" style="292" bestFit="1" customWidth="1"/>
    <col min="2818" max="2818" width="4.7109375" style="292" bestFit="1" customWidth="1"/>
    <col min="2819" max="3060" width="8.85546875" style="292"/>
    <col min="3061" max="3061" width="10.7109375" style="292" bestFit="1" customWidth="1"/>
    <col min="3062" max="3073" width="14.7109375" style="292" bestFit="1" customWidth="1"/>
    <col min="3074" max="3074" width="4.7109375" style="292" bestFit="1" customWidth="1"/>
    <col min="3075" max="3316" width="8.85546875" style="292"/>
    <col min="3317" max="3317" width="10.7109375" style="292" bestFit="1" customWidth="1"/>
    <col min="3318" max="3329" width="14.7109375" style="292" bestFit="1" customWidth="1"/>
    <col min="3330" max="3330" width="4.7109375" style="292" bestFit="1" customWidth="1"/>
    <col min="3331" max="3572" width="8.85546875" style="292"/>
    <col min="3573" max="3573" width="10.7109375" style="292" bestFit="1" customWidth="1"/>
    <col min="3574" max="3585" width="14.7109375" style="292" bestFit="1" customWidth="1"/>
    <col min="3586" max="3586" width="4.7109375" style="292" bestFit="1" customWidth="1"/>
    <col min="3587" max="3828" width="8.85546875" style="292"/>
    <col min="3829" max="3829" width="10.7109375" style="292" bestFit="1" customWidth="1"/>
    <col min="3830" max="3841" width="14.7109375" style="292" bestFit="1" customWidth="1"/>
    <col min="3842" max="3842" width="4.7109375" style="292" bestFit="1" customWidth="1"/>
    <col min="3843" max="4084" width="8.85546875" style="292"/>
    <col min="4085" max="4085" width="10.7109375" style="292" bestFit="1" customWidth="1"/>
    <col min="4086" max="4097" width="14.7109375" style="292" bestFit="1" customWidth="1"/>
    <col min="4098" max="4098" width="4.7109375" style="292" bestFit="1" customWidth="1"/>
    <col min="4099" max="4340" width="8.85546875" style="292"/>
    <col min="4341" max="4341" width="10.7109375" style="292" bestFit="1" customWidth="1"/>
    <col min="4342" max="4353" width="14.7109375" style="292" bestFit="1" customWidth="1"/>
    <col min="4354" max="4354" width="4.7109375" style="292" bestFit="1" customWidth="1"/>
    <col min="4355" max="4596" width="8.85546875" style="292"/>
    <col min="4597" max="4597" width="10.7109375" style="292" bestFit="1" customWidth="1"/>
    <col min="4598" max="4609" width="14.7109375" style="292" bestFit="1" customWidth="1"/>
    <col min="4610" max="4610" width="4.7109375" style="292" bestFit="1" customWidth="1"/>
    <col min="4611" max="4852" width="8.85546875" style="292"/>
    <col min="4853" max="4853" width="10.7109375" style="292" bestFit="1" customWidth="1"/>
    <col min="4854" max="4865" width="14.7109375" style="292" bestFit="1" customWidth="1"/>
    <col min="4866" max="4866" width="4.7109375" style="292" bestFit="1" customWidth="1"/>
    <col min="4867" max="5108" width="8.85546875" style="292"/>
    <col min="5109" max="5109" width="10.7109375" style="292" bestFit="1" customWidth="1"/>
    <col min="5110" max="5121" width="14.7109375" style="292" bestFit="1" customWidth="1"/>
    <col min="5122" max="5122" width="4.7109375" style="292" bestFit="1" customWidth="1"/>
    <col min="5123" max="5364" width="8.85546875" style="292"/>
    <col min="5365" max="5365" width="10.7109375" style="292" bestFit="1" customWidth="1"/>
    <col min="5366" max="5377" width="14.7109375" style="292" bestFit="1" customWidth="1"/>
    <col min="5378" max="5378" width="4.7109375" style="292" bestFit="1" customWidth="1"/>
    <col min="5379" max="5620" width="8.85546875" style="292"/>
    <col min="5621" max="5621" width="10.7109375" style="292" bestFit="1" customWidth="1"/>
    <col min="5622" max="5633" width="14.7109375" style="292" bestFit="1" customWidth="1"/>
    <col min="5634" max="5634" width="4.7109375" style="292" bestFit="1" customWidth="1"/>
    <col min="5635" max="5876" width="8.85546875" style="292"/>
    <col min="5877" max="5877" width="10.7109375" style="292" bestFit="1" customWidth="1"/>
    <col min="5878" max="5889" width="14.7109375" style="292" bestFit="1" customWidth="1"/>
    <col min="5890" max="5890" width="4.7109375" style="292" bestFit="1" customWidth="1"/>
    <col min="5891" max="6132" width="8.85546875" style="292"/>
    <col min="6133" max="6133" width="10.7109375" style="292" bestFit="1" customWidth="1"/>
    <col min="6134" max="6145" width="14.7109375" style="292" bestFit="1" customWidth="1"/>
    <col min="6146" max="6146" width="4.7109375" style="292" bestFit="1" customWidth="1"/>
    <col min="6147" max="6388" width="8.85546875" style="292"/>
    <col min="6389" max="6389" width="10.7109375" style="292" bestFit="1" customWidth="1"/>
    <col min="6390" max="6401" width="14.7109375" style="292" bestFit="1" customWidth="1"/>
    <col min="6402" max="6402" width="4.7109375" style="292" bestFit="1" customWidth="1"/>
    <col min="6403" max="6644" width="8.85546875" style="292"/>
    <col min="6645" max="6645" width="10.7109375" style="292" bestFit="1" customWidth="1"/>
    <col min="6646" max="6657" width="14.7109375" style="292" bestFit="1" customWidth="1"/>
    <col min="6658" max="6658" width="4.7109375" style="292" bestFit="1" customWidth="1"/>
    <col min="6659" max="6900" width="8.85546875" style="292"/>
    <col min="6901" max="6901" width="10.7109375" style="292" bestFit="1" customWidth="1"/>
    <col min="6902" max="6913" width="14.7109375" style="292" bestFit="1" customWidth="1"/>
    <col min="6914" max="6914" width="4.7109375" style="292" bestFit="1" customWidth="1"/>
    <col min="6915" max="7156" width="8.85546875" style="292"/>
    <col min="7157" max="7157" width="10.7109375" style="292" bestFit="1" customWidth="1"/>
    <col min="7158" max="7169" width="14.7109375" style="292" bestFit="1" customWidth="1"/>
    <col min="7170" max="7170" width="4.7109375" style="292" bestFit="1" customWidth="1"/>
    <col min="7171" max="7412" width="8.85546875" style="292"/>
    <col min="7413" max="7413" width="10.7109375" style="292" bestFit="1" customWidth="1"/>
    <col min="7414" max="7425" width="14.7109375" style="292" bestFit="1" customWidth="1"/>
    <col min="7426" max="7426" width="4.7109375" style="292" bestFit="1" customWidth="1"/>
    <col min="7427" max="7668" width="8.85546875" style="292"/>
    <col min="7669" max="7669" width="10.7109375" style="292" bestFit="1" customWidth="1"/>
    <col min="7670" max="7681" width="14.7109375" style="292" bestFit="1" customWidth="1"/>
    <col min="7682" max="7682" width="4.7109375" style="292" bestFit="1" customWidth="1"/>
    <col min="7683" max="7924" width="8.85546875" style="292"/>
    <col min="7925" max="7925" width="10.7109375" style="292" bestFit="1" customWidth="1"/>
    <col min="7926" max="7937" width="14.7109375" style="292" bestFit="1" customWidth="1"/>
    <col min="7938" max="7938" width="4.7109375" style="292" bestFit="1" customWidth="1"/>
    <col min="7939" max="8180" width="8.85546875" style="292"/>
    <col min="8181" max="8181" width="10.7109375" style="292" bestFit="1" customWidth="1"/>
    <col min="8182" max="8193" width="14.7109375" style="292" bestFit="1" customWidth="1"/>
    <col min="8194" max="8194" width="4.7109375" style="292" bestFit="1" customWidth="1"/>
    <col min="8195" max="8436" width="8.85546875" style="292"/>
    <col min="8437" max="8437" width="10.7109375" style="292" bestFit="1" customWidth="1"/>
    <col min="8438" max="8449" width="14.7109375" style="292" bestFit="1" customWidth="1"/>
    <col min="8450" max="8450" width="4.7109375" style="292" bestFit="1" customWidth="1"/>
    <col min="8451" max="8692" width="8.85546875" style="292"/>
    <col min="8693" max="8693" width="10.7109375" style="292" bestFit="1" customWidth="1"/>
    <col min="8694" max="8705" width="14.7109375" style="292" bestFit="1" customWidth="1"/>
    <col min="8706" max="8706" width="4.7109375" style="292" bestFit="1" customWidth="1"/>
    <col min="8707" max="8948" width="8.85546875" style="292"/>
    <col min="8949" max="8949" width="10.7109375" style="292" bestFit="1" customWidth="1"/>
    <col min="8950" max="8961" width="14.7109375" style="292" bestFit="1" customWidth="1"/>
    <col min="8962" max="8962" width="4.7109375" style="292" bestFit="1" customWidth="1"/>
    <col min="8963" max="9204" width="8.85546875" style="292"/>
    <col min="9205" max="9205" width="10.7109375" style="292" bestFit="1" customWidth="1"/>
    <col min="9206" max="9217" width="14.7109375" style="292" bestFit="1" customWidth="1"/>
    <col min="9218" max="9218" width="4.7109375" style="292" bestFit="1" customWidth="1"/>
    <col min="9219" max="9460" width="8.85546875" style="292"/>
    <col min="9461" max="9461" width="10.7109375" style="292" bestFit="1" customWidth="1"/>
    <col min="9462" max="9473" width="14.7109375" style="292" bestFit="1" customWidth="1"/>
    <col min="9474" max="9474" width="4.7109375" style="292" bestFit="1" customWidth="1"/>
    <col min="9475" max="9716" width="8.85546875" style="292"/>
    <col min="9717" max="9717" width="10.7109375" style="292" bestFit="1" customWidth="1"/>
    <col min="9718" max="9729" width="14.7109375" style="292" bestFit="1" customWidth="1"/>
    <col min="9730" max="9730" width="4.7109375" style="292" bestFit="1" customWidth="1"/>
    <col min="9731" max="9972" width="8.85546875" style="292"/>
    <col min="9973" max="9973" width="10.7109375" style="292" bestFit="1" customWidth="1"/>
    <col min="9974" max="9985" width="14.7109375" style="292" bestFit="1" customWidth="1"/>
    <col min="9986" max="9986" width="4.7109375" style="292" bestFit="1" customWidth="1"/>
    <col min="9987" max="10228" width="8.85546875" style="292"/>
    <col min="10229" max="10229" width="10.7109375" style="292" bestFit="1" customWidth="1"/>
    <col min="10230" max="10241" width="14.7109375" style="292" bestFit="1" customWidth="1"/>
    <col min="10242" max="10242" width="4.7109375" style="292" bestFit="1" customWidth="1"/>
    <col min="10243" max="10484" width="8.85546875" style="292"/>
    <col min="10485" max="10485" width="10.7109375" style="292" bestFit="1" customWidth="1"/>
    <col min="10486" max="10497" width="14.7109375" style="292" bestFit="1" customWidth="1"/>
    <col min="10498" max="10498" width="4.7109375" style="292" bestFit="1" customWidth="1"/>
    <col min="10499" max="10740" width="8.85546875" style="292"/>
    <col min="10741" max="10741" width="10.7109375" style="292" bestFit="1" customWidth="1"/>
    <col min="10742" max="10753" width="14.7109375" style="292" bestFit="1" customWidth="1"/>
    <col min="10754" max="10754" width="4.7109375" style="292" bestFit="1" customWidth="1"/>
    <col min="10755" max="10996" width="8.85546875" style="292"/>
    <col min="10997" max="10997" width="10.7109375" style="292" bestFit="1" customWidth="1"/>
    <col min="10998" max="11009" width="14.7109375" style="292" bestFit="1" customWidth="1"/>
    <col min="11010" max="11010" width="4.7109375" style="292" bestFit="1" customWidth="1"/>
    <col min="11011" max="11252" width="8.85546875" style="292"/>
    <col min="11253" max="11253" width="10.7109375" style="292" bestFit="1" customWidth="1"/>
    <col min="11254" max="11265" width="14.7109375" style="292" bestFit="1" customWidth="1"/>
    <col min="11266" max="11266" width="4.7109375" style="292" bestFit="1" customWidth="1"/>
    <col min="11267" max="11508" width="8.85546875" style="292"/>
    <col min="11509" max="11509" width="10.7109375" style="292" bestFit="1" customWidth="1"/>
    <col min="11510" max="11521" width="14.7109375" style="292" bestFit="1" customWidth="1"/>
    <col min="11522" max="11522" width="4.7109375" style="292" bestFit="1" customWidth="1"/>
    <col min="11523" max="11764" width="8.85546875" style="292"/>
    <col min="11765" max="11765" width="10.7109375" style="292" bestFit="1" customWidth="1"/>
    <col min="11766" max="11777" width="14.7109375" style="292" bestFit="1" customWidth="1"/>
    <col min="11778" max="11778" width="4.7109375" style="292" bestFit="1" customWidth="1"/>
    <col min="11779" max="12020" width="8.85546875" style="292"/>
    <col min="12021" max="12021" width="10.7109375" style="292" bestFit="1" customWidth="1"/>
    <col min="12022" max="12033" width="14.7109375" style="292" bestFit="1" customWidth="1"/>
    <col min="12034" max="12034" width="4.7109375" style="292" bestFit="1" customWidth="1"/>
    <col min="12035" max="12276" width="8.85546875" style="292"/>
    <col min="12277" max="12277" width="10.7109375" style="292" bestFit="1" customWidth="1"/>
    <col min="12278" max="12289" width="14.7109375" style="292" bestFit="1" customWidth="1"/>
    <col min="12290" max="12290" width="4.7109375" style="292" bestFit="1" customWidth="1"/>
    <col min="12291" max="12532" width="8.85546875" style="292"/>
    <col min="12533" max="12533" width="10.7109375" style="292" bestFit="1" customWidth="1"/>
    <col min="12534" max="12545" width="14.7109375" style="292" bestFit="1" customWidth="1"/>
    <col min="12546" max="12546" width="4.7109375" style="292" bestFit="1" customWidth="1"/>
    <col min="12547" max="12788" width="8.85546875" style="292"/>
    <col min="12789" max="12789" width="10.7109375" style="292" bestFit="1" customWidth="1"/>
    <col min="12790" max="12801" width="14.7109375" style="292" bestFit="1" customWidth="1"/>
    <col min="12802" max="12802" width="4.7109375" style="292" bestFit="1" customWidth="1"/>
    <col min="12803" max="13044" width="8.85546875" style="292"/>
    <col min="13045" max="13045" width="10.7109375" style="292" bestFit="1" customWidth="1"/>
    <col min="13046" max="13057" width="14.7109375" style="292" bestFit="1" customWidth="1"/>
    <col min="13058" max="13058" width="4.7109375" style="292" bestFit="1" customWidth="1"/>
    <col min="13059" max="13300" width="8.85546875" style="292"/>
    <col min="13301" max="13301" width="10.7109375" style="292" bestFit="1" customWidth="1"/>
    <col min="13302" max="13313" width="14.7109375" style="292" bestFit="1" customWidth="1"/>
    <col min="13314" max="13314" width="4.7109375" style="292" bestFit="1" customWidth="1"/>
    <col min="13315" max="13556" width="8.85546875" style="292"/>
    <col min="13557" max="13557" width="10.7109375" style="292" bestFit="1" customWidth="1"/>
    <col min="13558" max="13569" width="14.7109375" style="292" bestFit="1" customWidth="1"/>
    <col min="13570" max="13570" width="4.7109375" style="292" bestFit="1" customWidth="1"/>
    <col min="13571" max="13812" width="8.85546875" style="292"/>
    <col min="13813" max="13813" width="10.7109375" style="292" bestFit="1" customWidth="1"/>
    <col min="13814" max="13825" width="14.7109375" style="292" bestFit="1" customWidth="1"/>
    <col min="13826" max="13826" width="4.7109375" style="292" bestFit="1" customWidth="1"/>
    <col min="13827" max="14068" width="8.85546875" style="292"/>
    <col min="14069" max="14069" width="10.7109375" style="292" bestFit="1" customWidth="1"/>
    <col min="14070" max="14081" width="14.7109375" style="292" bestFit="1" customWidth="1"/>
    <col min="14082" max="14082" width="4.7109375" style="292" bestFit="1" customWidth="1"/>
    <col min="14083" max="14324" width="8.85546875" style="292"/>
    <col min="14325" max="14325" width="10.7109375" style="292" bestFit="1" customWidth="1"/>
    <col min="14326" max="14337" width="14.7109375" style="292" bestFit="1" customWidth="1"/>
    <col min="14338" max="14338" width="4.7109375" style="292" bestFit="1" customWidth="1"/>
    <col min="14339" max="14580" width="8.85546875" style="292"/>
    <col min="14581" max="14581" width="10.7109375" style="292" bestFit="1" customWidth="1"/>
    <col min="14582" max="14593" width="14.7109375" style="292" bestFit="1" customWidth="1"/>
    <col min="14594" max="14594" width="4.7109375" style="292" bestFit="1" customWidth="1"/>
    <col min="14595" max="14836" width="8.85546875" style="292"/>
    <col min="14837" max="14837" width="10.7109375" style="292" bestFit="1" customWidth="1"/>
    <col min="14838" max="14849" width="14.7109375" style="292" bestFit="1" customWidth="1"/>
    <col min="14850" max="14850" width="4.7109375" style="292" bestFit="1" customWidth="1"/>
    <col min="14851" max="15092" width="8.85546875" style="292"/>
    <col min="15093" max="15093" width="10.7109375" style="292" bestFit="1" customWidth="1"/>
    <col min="15094" max="15105" width="14.7109375" style="292" bestFit="1" customWidth="1"/>
    <col min="15106" max="15106" width="4.7109375" style="292" bestFit="1" customWidth="1"/>
    <col min="15107" max="15348" width="8.85546875" style="292"/>
    <col min="15349" max="15349" width="10.7109375" style="292" bestFit="1" customWidth="1"/>
    <col min="15350" max="15361" width="14.7109375" style="292" bestFit="1" customWidth="1"/>
    <col min="15362" max="15362" width="4.7109375" style="292" bestFit="1" customWidth="1"/>
    <col min="15363" max="15604" width="8.85546875" style="292"/>
    <col min="15605" max="15605" width="10.7109375" style="292" bestFit="1" customWidth="1"/>
    <col min="15606" max="15617" width="14.7109375" style="292" bestFit="1" customWidth="1"/>
    <col min="15618" max="15618" width="4.7109375" style="292" bestFit="1" customWidth="1"/>
    <col min="15619" max="15860" width="8.85546875" style="292"/>
    <col min="15861" max="15861" width="10.7109375" style="292" bestFit="1" customWidth="1"/>
    <col min="15862" max="15873" width="14.7109375" style="292" bestFit="1" customWidth="1"/>
    <col min="15874" max="15874" width="4.7109375" style="292" bestFit="1" customWidth="1"/>
    <col min="15875" max="16116" width="8.85546875" style="292"/>
    <col min="16117" max="16117" width="10.7109375" style="292" bestFit="1" customWidth="1"/>
    <col min="16118" max="16129" width="14.7109375" style="292" bestFit="1" customWidth="1"/>
    <col min="16130" max="16130" width="4.7109375" style="292" bestFit="1" customWidth="1"/>
    <col min="16131" max="16384" width="8.85546875" style="292"/>
  </cols>
  <sheetData>
    <row r="1" spans="1:13">
      <c r="A1" s="1181" t="s">
        <v>89</v>
      </c>
      <c r="B1" s="1181"/>
      <c r="C1" s="1181"/>
      <c r="D1" s="1181"/>
      <c r="E1" s="1181"/>
      <c r="F1" s="1181"/>
      <c r="G1" s="1181"/>
      <c r="H1" s="1181"/>
      <c r="I1" s="1181"/>
      <c r="J1" s="1181"/>
      <c r="K1" s="1181"/>
      <c r="L1" s="1181"/>
      <c r="M1" s="1181"/>
    </row>
    <row r="2" spans="1:13" s="293" customFormat="1">
      <c r="A2" s="1182" t="s">
        <v>90</v>
      </c>
      <c r="B2" s="1184" t="s">
        <v>91</v>
      </c>
      <c r="C2" s="1185"/>
      <c r="D2" s="1185"/>
      <c r="E2" s="1185"/>
      <c r="F2" s="1185"/>
      <c r="G2" s="1185"/>
      <c r="H2" s="1185"/>
      <c r="I2" s="1186"/>
      <c r="J2" s="1187" t="s">
        <v>92</v>
      </c>
      <c r="K2" s="1188"/>
      <c r="L2" s="1187" t="s">
        <v>53</v>
      </c>
      <c r="M2" s="1188"/>
    </row>
    <row r="3" spans="1:13" s="293" customFormat="1">
      <c r="A3" s="1183"/>
      <c r="B3" s="1184" t="s">
        <v>93</v>
      </c>
      <c r="C3" s="1186"/>
      <c r="D3" s="1184" t="s">
        <v>94</v>
      </c>
      <c r="E3" s="1186"/>
      <c r="F3" s="1184" t="s">
        <v>95</v>
      </c>
      <c r="G3" s="1186"/>
      <c r="H3" s="1184" t="s">
        <v>96</v>
      </c>
      <c r="I3" s="1186"/>
      <c r="J3" s="1189"/>
      <c r="K3" s="1190"/>
      <c r="L3" s="1189"/>
      <c r="M3" s="1190"/>
    </row>
    <row r="4" spans="1:13" s="293" customFormat="1" ht="30">
      <c r="A4" s="567" t="s">
        <v>97</v>
      </c>
      <c r="B4" s="568" t="s">
        <v>69</v>
      </c>
      <c r="C4" s="569" t="s">
        <v>277</v>
      </c>
      <c r="D4" s="568" t="s">
        <v>69</v>
      </c>
      <c r="E4" s="569" t="s">
        <v>277</v>
      </c>
      <c r="F4" s="568" t="s">
        <v>69</v>
      </c>
      <c r="G4" s="569" t="s">
        <v>389</v>
      </c>
      <c r="H4" s="568" t="s">
        <v>69</v>
      </c>
      <c r="I4" s="569" t="s">
        <v>277</v>
      </c>
      <c r="J4" s="568" t="s">
        <v>69</v>
      </c>
      <c r="K4" s="569" t="s">
        <v>389</v>
      </c>
      <c r="L4" s="568" t="s">
        <v>69</v>
      </c>
      <c r="M4" s="569" t="s">
        <v>389</v>
      </c>
    </row>
    <row r="5" spans="1:13" s="294" customFormat="1">
      <c r="A5" s="567" t="s">
        <v>600</v>
      </c>
      <c r="B5" s="570">
        <v>265</v>
      </c>
      <c r="C5" s="571">
        <v>2382411.21</v>
      </c>
      <c r="D5" s="570">
        <v>457</v>
      </c>
      <c r="E5" s="571">
        <v>333028.81</v>
      </c>
      <c r="F5" s="570">
        <v>326</v>
      </c>
      <c r="G5" s="570">
        <v>51443.56</v>
      </c>
      <c r="H5" s="570">
        <v>211</v>
      </c>
      <c r="I5" s="570">
        <v>46005.087599999999</v>
      </c>
      <c r="J5" s="570">
        <v>60</v>
      </c>
      <c r="K5" s="570">
        <v>12728.7</v>
      </c>
      <c r="L5" s="570">
        <v>1318</v>
      </c>
      <c r="M5" s="571">
        <v>2825616.89</v>
      </c>
    </row>
    <row r="6" spans="1:13" s="294" customFormat="1">
      <c r="A6" s="295" t="s">
        <v>1160</v>
      </c>
      <c r="B6" s="296">
        <v>34</v>
      </c>
      <c r="C6" s="296">
        <v>436835.25</v>
      </c>
      <c r="D6" s="296">
        <v>25</v>
      </c>
      <c r="E6" s="296">
        <v>10999.2</v>
      </c>
      <c r="F6" s="296">
        <v>10</v>
      </c>
      <c r="G6" s="296">
        <v>640.14</v>
      </c>
      <c r="H6" s="296">
        <v>23</v>
      </c>
      <c r="I6" s="296">
        <v>11782.4</v>
      </c>
      <c r="J6" s="296">
        <v>6</v>
      </c>
      <c r="K6" s="296">
        <v>845</v>
      </c>
      <c r="L6" s="296">
        <v>98</v>
      </c>
      <c r="M6" s="296">
        <v>461101.99</v>
      </c>
    </row>
    <row r="7" spans="1:13" s="293" customFormat="1">
      <c r="A7" s="572" t="s">
        <v>1163</v>
      </c>
      <c r="B7" s="573">
        <v>34</v>
      </c>
      <c r="C7" s="574">
        <v>436835.25</v>
      </c>
      <c r="D7" s="573">
        <v>25</v>
      </c>
      <c r="E7" s="573">
        <v>10999.2</v>
      </c>
      <c r="F7" s="573">
        <v>10</v>
      </c>
      <c r="G7" s="573">
        <v>640.14</v>
      </c>
      <c r="H7" s="573">
        <v>23</v>
      </c>
      <c r="I7" s="573">
        <v>11782.4</v>
      </c>
      <c r="J7" s="573">
        <v>6</v>
      </c>
      <c r="K7" s="573">
        <v>845</v>
      </c>
      <c r="L7" s="573">
        <v>98</v>
      </c>
      <c r="M7" s="574">
        <v>461101.99</v>
      </c>
    </row>
    <row r="8" spans="1:13" s="293" customFormat="1">
      <c r="A8" s="297" t="s">
        <v>350</v>
      </c>
      <c r="B8" s="298"/>
      <c r="C8" s="298"/>
      <c r="D8" s="298"/>
      <c r="E8" s="298"/>
      <c r="F8" s="298"/>
    </row>
    <row r="9" spans="1:13" s="293" customFormat="1">
      <c r="A9" s="297" t="s">
        <v>481</v>
      </c>
      <c r="B9" s="298"/>
      <c r="C9" s="298"/>
      <c r="D9" s="298"/>
      <c r="E9" s="298"/>
      <c r="F9" s="298"/>
    </row>
    <row r="10" spans="1:13" s="293" customFormat="1">
      <c r="A10" s="1180" t="s">
        <v>1162</v>
      </c>
      <c r="B10" s="1180"/>
      <c r="C10" s="1180"/>
      <c r="D10" s="1180"/>
      <c r="E10" s="1180"/>
      <c r="F10" s="1180"/>
    </row>
    <row r="11" spans="1:13" s="293" customFormat="1">
      <c r="A11" s="1180" t="s">
        <v>98</v>
      </c>
      <c r="B11" s="1180"/>
      <c r="C11" s="1180"/>
      <c r="D11" s="1180"/>
      <c r="E11" s="1180"/>
      <c r="F11" s="1180"/>
    </row>
  </sheetData>
  <mergeCells count="11">
    <mergeCell ref="A10:F10"/>
    <mergeCell ref="A11:F11"/>
    <mergeCell ref="A1:M1"/>
    <mergeCell ref="A2:A3"/>
    <mergeCell ref="B2:I2"/>
    <mergeCell ref="J2:K3"/>
    <mergeCell ref="L2:M3"/>
    <mergeCell ref="B3:C3"/>
    <mergeCell ref="D3:E3"/>
    <mergeCell ref="F3:G3"/>
    <mergeCell ref="H3:I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10"/>
  <sheetViews>
    <sheetView workbookViewId="0">
      <selection activeCell="E14" sqref="E14"/>
    </sheetView>
  </sheetViews>
  <sheetFormatPr defaultColWidth="8.85546875" defaultRowHeight="15"/>
  <cols>
    <col min="1" max="10" width="14.7109375" style="1" bestFit="1" customWidth="1"/>
    <col min="11" max="11" width="16.28515625" style="1" bestFit="1" customWidth="1"/>
    <col min="12" max="13" width="14.7109375" style="1" bestFit="1" customWidth="1"/>
    <col min="14" max="14" width="5.28515625" style="1" bestFit="1" customWidth="1"/>
    <col min="15" max="220" width="8.85546875" style="1"/>
    <col min="221" max="233" width="14.7109375" style="1" bestFit="1" customWidth="1"/>
    <col min="234" max="234" width="5.28515625" style="1" bestFit="1" customWidth="1"/>
    <col min="235" max="476" width="8.85546875" style="1"/>
    <col min="477" max="489" width="14.7109375" style="1" bestFit="1" customWidth="1"/>
    <col min="490" max="490" width="5.28515625" style="1" bestFit="1" customWidth="1"/>
    <col min="491" max="732" width="8.85546875" style="1"/>
    <col min="733" max="745" width="14.7109375" style="1" bestFit="1" customWidth="1"/>
    <col min="746" max="746" width="5.28515625" style="1" bestFit="1" customWidth="1"/>
    <col min="747" max="988" width="8.85546875" style="1"/>
    <col min="989" max="1001" width="14.7109375" style="1" bestFit="1" customWidth="1"/>
    <col min="1002" max="1002" width="5.28515625" style="1" bestFit="1" customWidth="1"/>
    <col min="1003" max="1244" width="8.85546875" style="1"/>
    <col min="1245" max="1257" width="14.7109375" style="1" bestFit="1" customWidth="1"/>
    <col min="1258" max="1258" width="5.28515625" style="1" bestFit="1" customWidth="1"/>
    <col min="1259" max="1500" width="8.85546875" style="1"/>
    <col min="1501" max="1513" width="14.7109375" style="1" bestFit="1" customWidth="1"/>
    <col min="1514" max="1514" width="5.28515625" style="1" bestFit="1" customWidth="1"/>
    <col min="1515" max="1756" width="8.85546875" style="1"/>
    <col min="1757" max="1769" width="14.7109375" style="1" bestFit="1" customWidth="1"/>
    <col min="1770" max="1770" width="5.28515625" style="1" bestFit="1" customWidth="1"/>
    <col min="1771" max="2012" width="8.85546875" style="1"/>
    <col min="2013" max="2025" width="14.7109375" style="1" bestFit="1" customWidth="1"/>
    <col min="2026" max="2026" width="5.28515625" style="1" bestFit="1" customWidth="1"/>
    <col min="2027" max="2268" width="8.85546875" style="1"/>
    <col min="2269" max="2281" width="14.7109375" style="1" bestFit="1" customWidth="1"/>
    <col min="2282" max="2282" width="5.28515625" style="1" bestFit="1" customWidth="1"/>
    <col min="2283" max="2524" width="8.85546875" style="1"/>
    <col min="2525" max="2537" width="14.7109375" style="1" bestFit="1" customWidth="1"/>
    <col min="2538" max="2538" width="5.28515625" style="1" bestFit="1" customWidth="1"/>
    <col min="2539" max="2780" width="8.85546875" style="1"/>
    <col min="2781" max="2793" width="14.7109375" style="1" bestFit="1" customWidth="1"/>
    <col min="2794" max="2794" width="5.28515625" style="1" bestFit="1" customWidth="1"/>
    <col min="2795" max="3036" width="8.85546875" style="1"/>
    <col min="3037" max="3049" width="14.7109375" style="1" bestFit="1" customWidth="1"/>
    <col min="3050" max="3050" width="5.28515625" style="1" bestFit="1" customWidth="1"/>
    <col min="3051" max="3292" width="8.85546875" style="1"/>
    <col min="3293" max="3305" width="14.7109375" style="1" bestFit="1" customWidth="1"/>
    <col min="3306" max="3306" width="5.28515625" style="1" bestFit="1" customWidth="1"/>
    <col min="3307" max="3548" width="8.85546875" style="1"/>
    <col min="3549" max="3561" width="14.7109375" style="1" bestFit="1" customWidth="1"/>
    <col min="3562" max="3562" width="5.28515625" style="1" bestFit="1" customWidth="1"/>
    <col min="3563" max="3804" width="8.85546875" style="1"/>
    <col min="3805" max="3817" width="14.7109375" style="1" bestFit="1" customWidth="1"/>
    <col min="3818" max="3818" width="5.28515625" style="1" bestFit="1" customWidth="1"/>
    <col min="3819" max="4060" width="8.85546875" style="1"/>
    <col min="4061" max="4073" width="14.7109375" style="1" bestFit="1" customWidth="1"/>
    <col min="4074" max="4074" width="5.28515625" style="1" bestFit="1" customWidth="1"/>
    <col min="4075" max="4316" width="8.85546875" style="1"/>
    <col min="4317" max="4329" width="14.7109375" style="1" bestFit="1" customWidth="1"/>
    <col min="4330" max="4330" width="5.28515625" style="1" bestFit="1" customWidth="1"/>
    <col min="4331" max="4572" width="8.85546875" style="1"/>
    <col min="4573" max="4585" width="14.7109375" style="1" bestFit="1" customWidth="1"/>
    <col min="4586" max="4586" width="5.28515625" style="1" bestFit="1" customWidth="1"/>
    <col min="4587" max="4828" width="8.85546875" style="1"/>
    <col min="4829" max="4841" width="14.7109375" style="1" bestFit="1" customWidth="1"/>
    <col min="4842" max="4842" width="5.28515625" style="1" bestFit="1" customWidth="1"/>
    <col min="4843" max="5084" width="8.85546875" style="1"/>
    <col min="5085" max="5097" width="14.7109375" style="1" bestFit="1" customWidth="1"/>
    <col min="5098" max="5098" width="5.28515625" style="1" bestFit="1" customWidth="1"/>
    <col min="5099" max="5340" width="8.85546875" style="1"/>
    <col min="5341" max="5353" width="14.7109375" style="1" bestFit="1" customWidth="1"/>
    <col min="5354" max="5354" width="5.28515625" style="1" bestFit="1" customWidth="1"/>
    <col min="5355" max="5596" width="8.85546875" style="1"/>
    <col min="5597" max="5609" width="14.7109375" style="1" bestFit="1" customWidth="1"/>
    <col min="5610" max="5610" width="5.28515625" style="1" bestFit="1" customWidth="1"/>
    <col min="5611" max="5852" width="8.85546875" style="1"/>
    <col min="5853" max="5865" width="14.7109375" style="1" bestFit="1" customWidth="1"/>
    <col min="5866" max="5866" width="5.28515625" style="1" bestFit="1" customWidth="1"/>
    <col min="5867" max="6108" width="8.85546875" style="1"/>
    <col min="6109" max="6121" width="14.7109375" style="1" bestFit="1" customWidth="1"/>
    <col min="6122" max="6122" width="5.28515625" style="1" bestFit="1" customWidth="1"/>
    <col min="6123" max="6364" width="8.85546875" style="1"/>
    <col min="6365" max="6377" width="14.7109375" style="1" bestFit="1" customWidth="1"/>
    <col min="6378" max="6378" width="5.28515625" style="1" bestFit="1" customWidth="1"/>
    <col min="6379" max="6620" width="8.85546875" style="1"/>
    <col min="6621" max="6633" width="14.7109375" style="1" bestFit="1" customWidth="1"/>
    <col min="6634" max="6634" width="5.28515625" style="1" bestFit="1" customWidth="1"/>
    <col min="6635" max="6876" width="8.85546875" style="1"/>
    <col min="6877" max="6889" width="14.7109375" style="1" bestFit="1" customWidth="1"/>
    <col min="6890" max="6890" width="5.28515625" style="1" bestFit="1" customWidth="1"/>
    <col min="6891" max="7132" width="8.85546875" style="1"/>
    <col min="7133" max="7145" width="14.7109375" style="1" bestFit="1" customWidth="1"/>
    <col min="7146" max="7146" width="5.28515625" style="1" bestFit="1" customWidth="1"/>
    <col min="7147" max="7388" width="8.85546875" style="1"/>
    <col min="7389" max="7401" width="14.7109375" style="1" bestFit="1" customWidth="1"/>
    <col min="7402" max="7402" width="5.28515625" style="1" bestFit="1" customWidth="1"/>
    <col min="7403" max="7644" width="8.85546875" style="1"/>
    <col min="7645" max="7657" width="14.7109375" style="1" bestFit="1" customWidth="1"/>
    <col min="7658" max="7658" width="5.28515625" style="1" bestFit="1" customWidth="1"/>
    <col min="7659" max="7900" width="8.85546875" style="1"/>
    <col min="7901" max="7913" width="14.7109375" style="1" bestFit="1" customWidth="1"/>
    <col min="7914" max="7914" width="5.28515625" style="1" bestFit="1" customWidth="1"/>
    <col min="7915" max="8156" width="8.85546875" style="1"/>
    <col min="8157" max="8169" width="14.7109375" style="1" bestFit="1" customWidth="1"/>
    <col min="8170" max="8170" width="5.28515625" style="1" bestFit="1" customWidth="1"/>
    <col min="8171" max="8412" width="8.85546875" style="1"/>
    <col min="8413" max="8425" width="14.7109375" style="1" bestFit="1" customWidth="1"/>
    <col min="8426" max="8426" width="5.28515625" style="1" bestFit="1" customWidth="1"/>
    <col min="8427" max="8668" width="8.85546875" style="1"/>
    <col min="8669" max="8681" width="14.7109375" style="1" bestFit="1" customWidth="1"/>
    <col min="8682" max="8682" width="5.28515625" style="1" bestFit="1" customWidth="1"/>
    <col min="8683" max="8924" width="8.85546875" style="1"/>
    <col min="8925" max="8937" width="14.7109375" style="1" bestFit="1" customWidth="1"/>
    <col min="8938" max="8938" width="5.28515625" style="1" bestFit="1" customWidth="1"/>
    <col min="8939" max="9180" width="8.85546875" style="1"/>
    <col min="9181" max="9193" width="14.7109375" style="1" bestFit="1" customWidth="1"/>
    <col min="9194" max="9194" width="5.28515625" style="1" bestFit="1" customWidth="1"/>
    <col min="9195" max="9436" width="8.85546875" style="1"/>
    <col min="9437" max="9449" width="14.7109375" style="1" bestFit="1" customWidth="1"/>
    <col min="9450" max="9450" width="5.28515625" style="1" bestFit="1" customWidth="1"/>
    <col min="9451" max="9692" width="8.85546875" style="1"/>
    <col min="9693" max="9705" width="14.7109375" style="1" bestFit="1" customWidth="1"/>
    <col min="9706" max="9706" width="5.28515625" style="1" bestFit="1" customWidth="1"/>
    <col min="9707" max="9948" width="8.85546875" style="1"/>
    <col min="9949" max="9961" width="14.7109375" style="1" bestFit="1" customWidth="1"/>
    <col min="9962" max="9962" width="5.28515625" style="1" bestFit="1" customWidth="1"/>
    <col min="9963" max="10204" width="8.85546875" style="1"/>
    <col min="10205" max="10217" width="14.7109375" style="1" bestFit="1" customWidth="1"/>
    <col min="10218" max="10218" width="5.28515625" style="1" bestFit="1" customWidth="1"/>
    <col min="10219" max="10460" width="8.85546875" style="1"/>
    <col min="10461" max="10473" width="14.7109375" style="1" bestFit="1" customWidth="1"/>
    <col min="10474" max="10474" width="5.28515625" style="1" bestFit="1" customWidth="1"/>
    <col min="10475" max="10716" width="8.85546875" style="1"/>
    <col min="10717" max="10729" width="14.7109375" style="1" bestFit="1" customWidth="1"/>
    <col min="10730" max="10730" width="5.28515625" style="1" bestFit="1" customWidth="1"/>
    <col min="10731" max="10972" width="8.85546875" style="1"/>
    <col min="10973" max="10985" width="14.7109375" style="1" bestFit="1" customWidth="1"/>
    <col min="10986" max="10986" width="5.28515625" style="1" bestFit="1" customWidth="1"/>
    <col min="10987" max="11228" width="8.85546875" style="1"/>
    <col min="11229" max="11241" width="14.7109375" style="1" bestFit="1" customWidth="1"/>
    <col min="11242" max="11242" width="5.28515625" style="1" bestFit="1" customWidth="1"/>
    <col min="11243" max="11484" width="8.85546875" style="1"/>
    <col min="11485" max="11497" width="14.7109375" style="1" bestFit="1" customWidth="1"/>
    <col min="11498" max="11498" width="5.28515625" style="1" bestFit="1" customWidth="1"/>
    <col min="11499" max="11740" width="8.85546875" style="1"/>
    <col min="11741" max="11753" width="14.7109375" style="1" bestFit="1" customWidth="1"/>
    <col min="11754" max="11754" width="5.28515625" style="1" bestFit="1" customWidth="1"/>
    <col min="11755" max="11996" width="8.85546875" style="1"/>
    <col min="11997" max="12009" width="14.7109375" style="1" bestFit="1" customWidth="1"/>
    <col min="12010" max="12010" width="5.28515625" style="1" bestFit="1" customWidth="1"/>
    <col min="12011" max="12252" width="8.85546875" style="1"/>
    <col min="12253" max="12265" width="14.7109375" style="1" bestFit="1" customWidth="1"/>
    <col min="12266" max="12266" width="5.28515625" style="1" bestFit="1" customWidth="1"/>
    <col min="12267" max="12508" width="8.85546875" style="1"/>
    <col min="12509" max="12521" width="14.7109375" style="1" bestFit="1" customWidth="1"/>
    <col min="12522" max="12522" width="5.28515625" style="1" bestFit="1" customWidth="1"/>
    <col min="12523" max="12764" width="8.85546875" style="1"/>
    <col min="12765" max="12777" width="14.7109375" style="1" bestFit="1" customWidth="1"/>
    <col min="12778" max="12778" width="5.28515625" style="1" bestFit="1" customWidth="1"/>
    <col min="12779" max="13020" width="8.85546875" style="1"/>
    <col min="13021" max="13033" width="14.7109375" style="1" bestFit="1" customWidth="1"/>
    <col min="13034" max="13034" width="5.28515625" style="1" bestFit="1" customWidth="1"/>
    <col min="13035" max="13276" width="8.85546875" style="1"/>
    <col min="13277" max="13289" width="14.7109375" style="1" bestFit="1" customWidth="1"/>
    <col min="13290" max="13290" width="5.28515625" style="1" bestFit="1" customWidth="1"/>
    <col min="13291" max="13532" width="8.85546875" style="1"/>
    <col min="13533" max="13545" width="14.7109375" style="1" bestFit="1" customWidth="1"/>
    <col min="13546" max="13546" width="5.28515625" style="1" bestFit="1" customWidth="1"/>
    <col min="13547" max="13788" width="8.85546875" style="1"/>
    <col min="13789" max="13801" width="14.7109375" style="1" bestFit="1" customWidth="1"/>
    <col min="13802" max="13802" width="5.28515625" style="1" bestFit="1" customWidth="1"/>
    <col min="13803" max="14044" width="8.85546875" style="1"/>
    <col min="14045" max="14057" width="14.7109375" style="1" bestFit="1" customWidth="1"/>
    <col min="14058" max="14058" width="5.28515625" style="1" bestFit="1" customWidth="1"/>
    <col min="14059" max="14300" width="8.85546875" style="1"/>
    <col min="14301" max="14313" width="14.7109375" style="1" bestFit="1" customWidth="1"/>
    <col min="14314" max="14314" width="5.28515625" style="1" bestFit="1" customWidth="1"/>
    <col min="14315" max="14556" width="8.85546875" style="1"/>
    <col min="14557" max="14569" width="14.7109375" style="1" bestFit="1" customWidth="1"/>
    <col min="14570" max="14570" width="5.28515625" style="1" bestFit="1" customWidth="1"/>
    <col min="14571" max="14812" width="8.85546875" style="1"/>
    <col min="14813" max="14825" width="14.7109375" style="1" bestFit="1" customWidth="1"/>
    <col min="14826" max="14826" width="5.28515625" style="1" bestFit="1" customWidth="1"/>
    <col min="14827" max="15068" width="8.85546875" style="1"/>
    <col min="15069" max="15081" width="14.7109375" style="1" bestFit="1" customWidth="1"/>
    <col min="15082" max="15082" width="5.28515625" style="1" bestFit="1" customWidth="1"/>
    <col min="15083" max="15324" width="8.85546875" style="1"/>
    <col min="15325" max="15337" width="14.7109375" style="1" bestFit="1" customWidth="1"/>
    <col min="15338" max="15338" width="5.28515625" style="1" bestFit="1" customWidth="1"/>
    <col min="15339" max="15580" width="8.85546875" style="1"/>
    <col min="15581" max="15593" width="14.7109375" style="1" bestFit="1" customWidth="1"/>
    <col min="15594" max="15594" width="5.28515625" style="1" bestFit="1" customWidth="1"/>
    <col min="15595" max="15836" width="8.85546875" style="1"/>
    <col min="15837" max="15849" width="14.7109375" style="1" bestFit="1" customWidth="1"/>
    <col min="15850" max="15850" width="5.28515625" style="1" bestFit="1" customWidth="1"/>
    <col min="15851" max="16092" width="8.85546875" style="1"/>
    <col min="16093" max="16105" width="14.7109375" style="1" bestFit="1" customWidth="1"/>
    <col min="16106" max="16106" width="5.28515625" style="1" bestFit="1" customWidth="1"/>
    <col min="16107" max="16384" width="8.85546875" style="1"/>
  </cols>
  <sheetData>
    <row r="1" spans="1:14">
      <c r="A1" s="1172" t="s">
        <v>99</v>
      </c>
      <c r="B1" s="1172"/>
      <c r="C1" s="1172"/>
      <c r="D1" s="1172"/>
      <c r="E1" s="1172"/>
      <c r="F1" s="1172"/>
      <c r="G1" s="1172"/>
      <c r="H1" s="1172"/>
      <c r="I1" s="1172"/>
      <c r="J1" s="1172"/>
      <c r="K1" s="1172"/>
      <c r="L1" s="1172"/>
      <c r="M1" s="1172"/>
      <c r="N1" s="149"/>
    </row>
    <row r="2" spans="1:14" s="18" customFormat="1">
      <c r="A2" s="150" t="s">
        <v>90</v>
      </c>
      <c r="B2" s="1191" t="s">
        <v>100</v>
      </c>
      <c r="C2" s="1192"/>
      <c r="D2" s="1191" t="s">
        <v>101</v>
      </c>
      <c r="E2" s="1192"/>
      <c r="F2" s="1191" t="s">
        <v>102</v>
      </c>
      <c r="G2" s="1192"/>
      <c r="H2" s="1114" t="s">
        <v>103</v>
      </c>
      <c r="I2" s="1115"/>
      <c r="J2" s="1191" t="s">
        <v>104</v>
      </c>
      <c r="K2" s="1192"/>
      <c r="L2" s="1191" t="s">
        <v>53</v>
      </c>
      <c r="M2" s="1192"/>
      <c r="N2" s="149"/>
    </row>
    <row r="3" spans="1:14" s="18" customFormat="1" ht="30">
      <c r="A3" s="54" t="s">
        <v>97</v>
      </c>
      <c r="B3" s="151" t="s">
        <v>69</v>
      </c>
      <c r="C3" s="152" t="s">
        <v>282</v>
      </c>
      <c r="D3" s="151" t="s">
        <v>69</v>
      </c>
      <c r="E3" s="152" t="s">
        <v>282</v>
      </c>
      <c r="F3" s="151" t="s">
        <v>69</v>
      </c>
      <c r="G3" s="152" t="s">
        <v>282</v>
      </c>
      <c r="H3" s="151" t="s">
        <v>69</v>
      </c>
      <c r="I3" s="152" t="s">
        <v>282</v>
      </c>
      <c r="J3" s="151" t="s">
        <v>69</v>
      </c>
      <c r="K3" s="152" t="s">
        <v>282</v>
      </c>
      <c r="L3" s="151" t="s">
        <v>69</v>
      </c>
      <c r="M3" s="152" t="s">
        <v>282</v>
      </c>
    </row>
    <row r="4" spans="1:14" s="184" customFormat="1">
      <c r="A4" s="54" t="s">
        <v>600</v>
      </c>
      <c r="B4" s="56">
        <v>307</v>
      </c>
      <c r="C4" s="56">
        <v>142129.32999999999</v>
      </c>
      <c r="D4" s="55">
        <v>789</v>
      </c>
      <c r="E4" s="153">
        <v>300978.09000000003</v>
      </c>
      <c r="F4" s="56">
        <v>6708</v>
      </c>
      <c r="G4" s="153">
        <v>17111213.622000001</v>
      </c>
      <c r="H4" s="56">
        <v>269</v>
      </c>
      <c r="I4" s="153">
        <v>146807.03</v>
      </c>
      <c r="J4" s="56">
        <v>1375</v>
      </c>
      <c r="K4" s="153">
        <v>1189331.22</v>
      </c>
      <c r="L4" s="56">
        <v>9243</v>
      </c>
      <c r="M4" s="291">
        <v>18582367.317000002</v>
      </c>
    </row>
    <row r="5" spans="1:14" s="184" customFormat="1">
      <c r="A5" s="273" t="s">
        <v>1160</v>
      </c>
      <c r="B5" s="274">
        <v>7</v>
      </c>
      <c r="C5" s="274">
        <v>752.4</v>
      </c>
      <c r="D5" s="274">
        <v>45</v>
      </c>
      <c r="E5" s="274">
        <v>10807.72</v>
      </c>
      <c r="F5" s="274">
        <v>288</v>
      </c>
      <c r="G5" s="274">
        <v>1742015.7</v>
      </c>
      <c r="H5" s="274">
        <v>13</v>
      </c>
      <c r="I5" s="274">
        <v>2167.4</v>
      </c>
      <c r="J5" s="274">
        <v>42</v>
      </c>
      <c r="K5" s="274">
        <v>116158.94</v>
      </c>
      <c r="L5" s="274">
        <v>422</v>
      </c>
      <c r="M5" s="274">
        <v>1818123.66</v>
      </c>
    </row>
    <row r="6" spans="1:14" s="18" customFormat="1">
      <c r="A6" s="271" t="s">
        <v>1163</v>
      </c>
      <c r="B6" s="199">
        <v>7</v>
      </c>
      <c r="C6" s="199">
        <v>752.4</v>
      </c>
      <c r="D6" s="12">
        <v>45</v>
      </c>
      <c r="E6" s="199">
        <v>10807.72</v>
      </c>
      <c r="F6" s="199">
        <v>288</v>
      </c>
      <c r="G6" s="272">
        <v>1742015.7</v>
      </c>
      <c r="H6" s="199">
        <v>13</v>
      </c>
      <c r="I6" s="199">
        <v>2167.4</v>
      </c>
      <c r="J6" s="199">
        <v>42</v>
      </c>
      <c r="K6" s="272">
        <v>116158.94</v>
      </c>
      <c r="L6" s="199">
        <v>422</v>
      </c>
      <c r="M6" s="272">
        <v>1818123.66</v>
      </c>
    </row>
    <row r="7" spans="1:14" s="18" customFormat="1">
      <c r="A7" s="234" t="s">
        <v>350</v>
      </c>
      <c r="B7" s="17"/>
      <c r="C7" s="17"/>
      <c r="D7" s="14"/>
      <c r="E7" s="17"/>
      <c r="F7" s="17"/>
      <c r="G7" s="154"/>
      <c r="H7" s="17"/>
      <c r="I7" s="17"/>
      <c r="J7" s="17"/>
      <c r="K7" s="17"/>
      <c r="L7" s="17"/>
      <c r="M7" s="17"/>
    </row>
    <row r="8" spans="1:14" s="18" customFormat="1">
      <c r="A8" s="234" t="s">
        <v>481</v>
      </c>
      <c r="B8" s="17"/>
      <c r="C8" s="17"/>
      <c r="D8" s="14"/>
      <c r="E8" s="17"/>
      <c r="F8" s="17"/>
      <c r="G8" s="154"/>
      <c r="H8" s="17"/>
      <c r="I8" s="17"/>
      <c r="J8" s="17"/>
      <c r="K8" s="17"/>
      <c r="L8" s="17"/>
      <c r="M8" s="17"/>
    </row>
    <row r="9" spans="1:14" s="18" customFormat="1">
      <c r="A9" s="1104" t="s">
        <v>1162</v>
      </c>
      <c r="B9" s="1104"/>
      <c r="C9" s="1104"/>
      <c r="D9" s="1104"/>
      <c r="E9" s="1104"/>
      <c r="F9" s="1104"/>
      <c r="G9" s="1104"/>
      <c r="H9" s="1104"/>
      <c r="I9" s="1104"/>
      <c r="J9" s="1104"/>
      <c r="K9" s="1104"/>
      <c r="L9" s="1104"/>
      <c r="M9" s="1104"/>
    </row>
    <row r="10" spans="1:14" s="18" customFormat="1">
      <c r="A10" s="1104" t="s">
        <v>98</v>
      </c>
      <c r="B10" s="1104"/>
      <c r="C10" s="1104"/>
      <c r="D10" s="1104"/>
      <c r="E10" s="1104"/>
      <c r="F10" s="1104"/>
      <c r="G10" s="1104"/>
      <c r="H10" s="1104"/>
      <c r="I10" s="1104"/>
      <c r="J10" s="1104"/>
      <c r="K10" s="1104"/>
      <c r="L10" s="1104"/>
      <c r="M10" s="1104"/>
    </row>
  </sheetData>
  <mergeCells count="9">
    <mergeCell ref="A9:M9"/>
    <mergeCell ref="A10:M10"/>
    <mergeCell ref="A1:M1"/>
    <mergeCell ref="B2:C2"/>
    <mergeCell ref="D2:E2"/>
    <mergeCell ref="F2:G2"/>
    <mergeCell ref="H2:I2"/>
    <mergeCell ref="J2:K2"/>
    <mergeCell ref="L2:M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11"/>
  <sheetViews>
    <sheetView workbookViewId="0">
      <selection activeCell="G13" sqref="G13"/>
    </sheetView>
  </sheetViews>
  <sheetFormatPr defaultColWidth="8.85546875" defaultRowHeight="15"/>
  <cols>
    <col min="1" max="1" width="15.28515625" style="19" bestFit="1" customWidth="1"/>
    <col min="2" max="4" width="14.7109375" style="19" bestFit="1" customWidth="1"/>
    <col min="5" max="253" width="8.85546875" style="19"/>
    <col min="254" max="257" width="14.7109375" style="19" bestFit="1" customWidth="1"/>
    <col min="258" max="258" width="24.140625" style="19" bestFit="1" customWidth="1"/>
    <col min="259" max="259" width="4.7109375" style="19" bestFit="1" customWidth="1"/>
    <col min="260" max="509" width="8.85546875" style="19"/>
    <col min="510" max="513" width="14.7109375" style="19" bestFit="1" customWidth="1"/>
    <col min="514" max="514" width="24.140625" style="19" bestFit="1" customWidth="1"/>
    <col min="515" max="515" width="4.7109375" style="19" bestFit="1" customWidth="1"/>
    <col min="516" max="765" width="8.85546875" style="19"/>
    <col min="766" max="769" width="14.7109375" style="19" bestFit="1" customWidth="1"/>
    <col min="770" max="770" width="24.140625" style="19" bestFit="1" customWidth="1"/>
    <col min="771" max="771" width="4.7109375" style="19" bestFit="1" customWidth="1"/>
    <col min="772" max="1021" width="8.85546875" style="19"/>
    <col min="1022" max="1025" width="14.7109375" style="19" bestFit="1" customWidth="1"/>
    <col min="1026" max="1026" width="24.140625" style="19" bestFit="1" customWidth="1"/>
    <col min="1027" max="1027" width="4.7109375" style="19" bestFit="1" customWidth="1"/>
    <col min="1028" max="1277" width="8.85546875" style="19"/>
    <col min="1278" max="1281" width="14.7109375" style="19" bestFit="1" customWidth="1"/>
    <col min="1282" max="1282" width="24.140625" style="19" bestFit="1" customWidth="1"/>
    <col min="1283" max="1283" width="4.7109375" style="19" bestFit="1" customWidth="1"/>
    <col min="1284" max="1533" width="8.85546875" style="19"/>
    <col min="1534" max="1537" width="14.7109375" style="19" bestFit="1" customWidth="1"/>
    <col min="1538" max="1538" width="24.140625" style="19" bestFit="1" customWidth="1"/>
    <col min="1539" max="1539" width="4.7109375" style="19" bestFit="1" customWidth="1"/>
    <col min="1540" max="1789" width="8.85546875" style="19"/>
    <col min="1790" max="1793" width="14.7109375" style="19" bestFit="1" customWidth="1"/>
    <col min="1794" max="1794" width="24.140625" style="19" bestFit="1" customWidth="1"/>
    <col min="1795" max="1795" width="4.7109375" style="19" bestFit="1" customWidth="1"/>
    <col min="1796" max="2045" width="8.85546875" style="19"/>
    <col min="2046" max="2049" width="14.7109375" style="19" bestFit="1" customWidth="1"/>
    <col min="2050" max="2050" width="24.140625" style="19" bestFit="1" customWidth="1"/>
    <col min="2051" max="2051" width="4.7109375" style="19" bestFit="1" customWidth="1"/>
    <col min="2052" max="2301" width="8.85546875" style="19"/>
    <col min="2302" max="2305" width="14.7109375" style="19" bestFit="1" customWidth="1"/>
    <col min="2306" max="2306" width="24.140625" style="19" bestFit="1" customWidth="1"/>
    <col min="2307" max="2307" width="4.7109375" style="19" bestFit="1" customWidth="1"/>
    <col min="2308" max="2557" width="8.85546875" style="19"/>
    <col min="2558" max="2561" width="14.7109375" style="19" bestFit="1" customWidth="1"/>
    <col min="2562" max="2562" width="24.140625" style="19" bestFit="1" customWidth="1"/>
    <col min="2563" max="2563" width="4.7109375" style="19" bestFit="1" customWidth="1"/>
    <col min="2564" max="2813" width="8.85546875" style="19"/>
    <col min="2814" max="2817" width="14.7109375" style="19" bestFit="1" customWidth="1"/>
    <col min="2818" max="2818" width="24.140625" style="19" bestFit="1" customWidth="1"/>
    <col min="2819" max="2819" width="4.7109375" style="19" bestFit="1" customWidth="1"/>
    <col min="2820" max="3069" width="8.85546875" style="19"/>
    <col min="3070" max="3073" width="14.7109375" style="19" bestFit="1" customWidth="1"/>
    <col min="3074" max="3074" width="24.140625" style="19" bestFit="1" customWidth="1"/>
    <col min="3075" max="3075" width="4.7109375" style="19" bestFit="1" customWidth="1"/>
    <col min="3076" max="3325" width="8.85546875" style="19"/>
    <col min="3326" max="3329" width="14.7109375" style="19" bestFit="1" customWidth="1"/>
    <col min="3330" max="3330" width="24.140625" style="19" bestFit="1" customWidth="1"/>
    <col min="3331" max="3331" width="4.7109375" style="19" bestFit="1" customWidth="1"/>
    <col min="3332" max="3581" width="8.85546875" style="19"/>
    <col min="3582" max="3585" width="14.7109375" style="19" bestFit="1" customWidth="1"/>
    <col min="3586" max="3586" width="24.140625" style="19" bestFit="1" customWidth="1"/>
    <col min="3587" max="3587" width="4.7109375" style="19" bestFit="1" customWidth="1"/>
    <col min="3588" max="3837" width="8.85546875" style="19"/>
    <col min="3838" max="3841" width="14.7109375" style="19" bestFit="1" customWidth="1"/>
    <col min="3842" max="3842" width="24.140625" style="19" bestFit="1" customWidth="1"/>
    <col min="3843" max="3843" width="4.7109375" style="19" bestFit="1" customWidth="1"/>
    <col min="3844" max="4093" width="8.85546875" style="19"/>
    <col min="4094" max="4097" width="14.7109375" style="19" bestFit="1" customWidth="1"/>
    <col min="4098" max="4098" width="24.140625" style="19" bestFit="1" customWidth="1"/>
    <col min="4099" max="4099" width="4.7109375" style="19" bestFit="1" customWidth="1"/>
    <col min="4100" max="4349" width="8.85546875" style="19"/>
    <col min="4350" max="4353" width="14.7109375" style="19" bestFit="1" customWidth="1"/>
    <col min="4354" max="4354" width="24.140625" style="19" bestFit="1" customWidth="1"/>
    <col min="4355" max="4355" width="4.7109375" style="19" bestFit="1" customWidth="1"/>
    <col min="4356" max="4605" width="8.85546875" style="19"/>
    <col min="4606" max="4609" width="14.7109375" style="19" bestFit="1" customWidth="1"/>
    <col min="4610" max="4610" width="24.140625" style="19" bestFit="1" customWidth="1"/>
    <col min="4611" max="4611" width="4.7109375" style="19" bestFit="1" customWidth="1"/>
    <col min="4612" max="4861" width="8.85546875" style="19"/>
    <col min="4862" max="4865" width="14.7109375" style="19" bestFit="1" customWidth="1"/>
    <col min="4866" max="4866" width="24.140625" style="19" bestFit="1" customWidth="1"/>
    <col min="4867" max="4867" width="4.7109375" style="19" bestFit="1" customWidth="1"/>
    <col min="4868" max="5117" width="8.85546875" style="19"/>
    <col min="5118" max="5121" width="14.7109375" style="19" bestFit="1" customWidth="1"/>
    <col min="5122" max="5122" width="24.140625" style="19" bestFit="1" customWidth="1"/>
    <col min="5123" max="5123" width="4.7109375" style="19" bestFit="1" customWidth="1"/>
    <col min="5124" max="5373" width="8.85546875" style="19"/>
    <col min="5374" max="5377" width="14.7109375" style="19" bestFit="1" customWidth="1"/>
    <col min="5378" max="5378" width="24.140625" style="19" bestFit="1" customWidth="1"/>
    <col min="5379" max="5379" width="4.7109375" style="19" bestFit="1" customWidth="1"/>
    <col min="5380" max="5629" width="8.85546875" style="19"/>
    <col min="5630" max="5633" width="14.7109375" style="19" bestFit="1" customWidth="1"/>
    <col min="5634" max="5634" width="24.140625" style="19" bestFit="1" customWidth="1"/>
    <col min="5635" max="5635" width="4.7109375" style="19" bestFit="1" customWidth="1"/>
    <col min="5636" max="5885" width="8.85546875" style="19"/>
    <col min="5886" max="5889" width="14.7109375" style="19" bestFit="1" customWidth="1"/>
    <col min="5890" max="5890" width="24.140625" style="19" bestFit="1" customWidth="1"/>
    <col min="5891" max="5891" width="4.7109375" style="19" bestFit="1" customWidth="1"/>
    <col min="5892" max="6141" width="8.85546875" style="19"/>
    <col min="6142" max="6145" width="14.7109375" style="19" bestFit="1" customWidth="1"/>
    <col min="6146" max="6146" width="24.140625" style="19" bestFit="1" customWidth="1"/>
    <col min="6147" max="6147" width="4.7109375" style="19" bestFit="1" customWidth="1"/>
    <col min="6148" max="6397" width="8.85546875" style="19"/>
    <col min="6398" max="6401" width="14.7109375" style="19" bestFit="1" customWidth="1"/>
    <col min="6402" max="6402" width="24.140625" style="19" bestFit="1" customWidth="1"/>
    <col min="6403" max="6403" width="4.7109375" style="19" bestFit="1" customWidth="1"/>
    <col min="6404" max="6653" width="8.85546875" style="19"/>
    <col min="6654" max="6657" width="14.7109375" style="19" bestFit="1" customWidth="1"/>
    <col min="6658" max="6658" width="24.140625" style="19" bestFit="1" customWidth="1"/>
    <col min="6659" max="6659" width="4.7109375" style="19" bestFit="1" customWidth="1"/>
    <col min="6660" max="6909" width="8.85546875" style="19"/>
    <col min="6910" max="6913" width="14.7109375" style="19" bestFit="1" customWidth="1"/>
    <col min="6914" max="6914" width="24.140625" style="19" bestFit="1" customWidth="1"/>
    <col min="6915" max="6915" width="4.7109375" style="19" bestFit="1" customWidth="1"/>
    <col min="6916" max="7165" width="8.85546875" style="19"/>
    <col min="7166" max="7169" width="14.7109375" style="19" bestFit="1" customWidth="1"/>
    <col min="7170" max="7170" width="24.140625" style="19" bestFit="1" customWidth="1"/>
    <col min="7171" max="7171" width="4.7109375" style="19" bestFit="1" customWidth="1"/>
    <col min="7172" max="7421" width="8.85546875" style="19"/>
    <col min="7422" max="7425" width="14.7109375" style="19" bestFit="1" customWidth="1"/>
    <col min="7426" max="7426" width="24.140625" style="19" bestFit="1" customWidth="1"/>
    <col min="7427" max="7427" width="4.7109375" style="19" bestFit="1" customWidth="1"/>
    <col min="7428" max="7677" width="8.85546875" style="19"/>
    <col min="7678" max="7681" width="14.7109375" style="19" bestFit="1" customWidth="1"/>
    <col min="7682" max="7682" width="24.140625" style="19" bestFit="1" customWidth="1"/>
    <col min="7683" max="7683" width="4.7109375" style="19" bestFit="1" customWidth="1"/>
    <col min="7684" max="7933" width="8.85546875" style="19"/>
    <col min="7934" max="7937" width="14.7109375" style="19" bestFit="1" customWidth="1"/>
    <col min="7938" max="7938" width="24.140625" style="19" bestFit="1" customWidth="1"/>
    <col min="7939" max="7939" width="4.7109375" style="19" bestFit="1" customWidth="1"/>
    <col min="7940" max="8189" width="8.85546875" style="19"/>
    <col min="8190" max="8193" width="14.7109375" style="19" bestFit="1" customWidth="1"/>
    <col min="8194" max="8194" width="24.140625" style="19" bestFit="1" customWidth="1"/>
    <col min="8195" max="8195" width="4.7109375" style="19" bestFit="1" customWidth="1"/>
    <col min="8196" max="8445" width="8.85546875" style="19"/>
    <col min="8446" max="8449" width="14.7109375" style="19" bestFit="1" customWidth="1"/>
    <col min="8450" max="8450" width="24.140625" style="19" bestFit="1" customWidth="1"/>
    <col min="8451" max="8451" width="4.7109375" style="19" bestFit="1" customWidth="1"/>
    <col min="8452" max="8701" width="8.85546875" style="19"/>
    <col min="8702" max="8705" width="14.7109375" style="19" bestFit="1" customWidth="1"/>
    <col min="8706" max="8706" width="24.140625" style="19" bestFit="1" customWidth="1"/>
    <col min="8707" max="8707" width="4.7109375" style="19" bestFit="1" customWidth="1"/>
    <col min="8708" max="8957" width="8.85546875" style="19"/>
    <col min="8958" max="8961" width="14.7109375" style="19" bestFit="1" customWidth="1"/>
    <col min="8962" max="8962" width="24.140625" style="19" bestFit="1" customWidth="1"/>
    <col min="8963" max="8963" width="4.7109375" style="19" bestFit="1" customWidth="1"/>
    <col min="8964" max="9213" width="8.85546875" style="19"/>
    <col min="9214" max="9217" width="14.7109375" style="19" bestFit="1" customWidth="1"/>
    <col min="9218" max="9218" width="24.140625" style="19" bestFit="1" customWidth="1"/>
    <col min="9219" max="9219" width="4.7109375" style="19" bestFit="1" customWidth="1"/>
    <col min="9220" max="9469" width="8.85546875" style="19"/>
    <col min="9470" max="9473" width="14.7109375" style="19" bestFit="1" customWidth="1"/>
    <col min="9474" max="9474" width="24.140625" style="19" bestFit="1" customWidth="1"/>
    <col min="9475" max="9475" width="4.7109375" style="19" bestFit="1" customWidth="1"/>
    <col min="9476" max="9725" width="8.85546875" style="19"/>
    <col min="9726" max="9729" width="14.7109375" style="19" bestFit="1" customWidth="1"/>
    <col min="9730" max="9730" width="24.140625" style="19" bestFit="1" customWidth="1"/>
    <col min="9731" max="9731" width="4.7109375" style="19" bestFit="1" customWidth="1"/>
    <col min="9732" max="9981" width="8.85546875" style="19"/>
    <col min="9982" max="9985" width="14.7109375" style="19" bestFit="1" customWidth="1"/>
    <col min="9986" max="9986" width="24.140625" style="19" bestFit="1" customWidth="1"/>
    <col min="9987" max="9987" width="4.7109375" style="19" bestFit="1" customWidth="1"/>
    <col min="9988" max="10237" width="8.85546875" style="19"/>
    <col min="10238" max="10241" width="14.7109375" style="19" bestFit="1" customWidth="1"/>
    <col min="10242" max="10242" width="24.140625" style="19" bestFit="1" customWidth="1"/>
    <col min="10243" max="10243" width="4.7109375" style="19" bestFit="1" customWidth="1"/>
    <col min="10244" max="10493" width="8.85546875" style="19"/>
    <col min="10494" max="10497" width="14.7109375" style="19" bestFit="1" customWidth="1"/>
    <col min="10498" max="10498" width="24.140625" style="19" bestFit="1" customWidth="1"/>
    <col min="10499" max="10499" width="4.7109375" style="19" bestFit="1" customWidth="1"/>
    <col min="10500" max="10749" width="8.85546875" style="19"/>
    <col min="10750" max="10753" width="14.7109375" style="19" bestFit="1" customWidth="1"/>
    <col min="10754" max="10754" width="24.140625" style="19" bestFit="1" customWidth="1"/>
    <col min="10755" max="10755" width="4.7109375" style="19" bestFit="1" customWidth="1"/>
    <col min="10756" max="11005" width="8.85546875" style="19"/>
    <col min="11006" max="11009" width="14.7109375" style="19" bestFit="1" customWidth="1"/>
    <col min="11010" max="11010" width="24.140625" style="19" bestFit="1" customWidth="1"/>
    <col min="11011" max="11011" width="4.7109375" style="19" bestFit="1" customWidth="1"/>
    <col min="11012" max="11261" width="8.85546875" style="19"/>
    <col min="11262" max="11265" width="14.7109375" style="19" bestFit="1" customWidth="1"/>
    <col min="11266" max="11266" width="24.140625" style="19" bestFit="1" customWidth="1"/>
    <col min="11267" max="11267" width="4.7109375" style="19" bestFit="1" customWidth="1"/>
    <col min="11268" max="11517" width="8.85546875" style="19"/>
    <col min="11518" max="11521" width="14.7109375" style="19" bestFit="1" customWidth="1"/>
    <col min="11522" max="11522" width="24.140625" style="19" bestFit="1" customWidth="1"/>
    <col min="11523" max="11523" width="4.7109375" style="19" bestFit="1" customWidth="1"/>
    <col min="11524" max="11773" width="8.85546875" style="19"/>
    <col min="11774" max="11777" width="14.7109375" style="19" bestFit="1" customWidth="1"/>
    <col min="11778" max="11778" width="24.140625" style="19" bestFit="1" customWidth="1"/>
    <col min="11779" max="11779" width="4.7109375" style="19" bestFit="1" customWidth="1"/>
    <col min="11780" max="12029" width="8.85546875" style="19"/>
    <col min="12030" max="12033" width="14.7109375" style="19" bestFit="1" customWidth="1"/>
    <col min="12034" max="12034" width="24.140625" style="19" bestFit="1" customWidth="1"/>
    <col min="12035" max="12035" width="4.7109375" style="19" bestFit="1" customWidth="1"/>
    <col min="12036" max="12285" width="8.85546875" style="19"/>
    <col min="12286" max="12289" width="14.7109375" style="19" bestFit="1" customWidth="1"/>
    <col min="12290" max="12290" width="24.140625" style="19" bestFit="1" customWidth="1"/>
    <col min="12291" max="12291" width="4.7109375" style="19" bestFit="1" customWidth="1"/>
    <col min="12292" max="12541" width="8.85546875" style="19"/>
    <col min="12542" max="12545" width="14.7109375" style="19" bestFit="1" customWidth="1"/>
    <col min="12546" max="12546" width="24.140625" style="19" bestFit="1" customWidth="1"/>
    <col min="12547" max="12547" width="4.7109375" style="19" bestFit="1" customWidth="1"/>
    <col min="12548" max="12797" width="8.85546875" style="19"/>
    <col min="12798" max="12801" width="14.7109375" style="19" bestFit="1" customWidth="1"/>
    <col min="12802" max="12802" width="24.140625" style="19" bestFit="1" customWidth="1"/>
    <col min="12803" max="12803" width="4.7109375" style="19" bestFit="1" customWidth="1"/>
    <col min="12804" max="13053" width="8.85546875" style="19"/>
    <col min="13054" max="13057" width="14.7109375" style="19" bestFit="1" customWidth="1"/>
    <col min="13058" max="13058" width="24.140625" style="19" bestFit="1" customWidth="1"/>
    <col min="13059" max="13059" width="4.7109375" style="19" bestFit="1" customWidth="1"/>
    <col min="13060" max="13309" width="8.85546875" style="19"/>
    <col min="13310" max="13313" width="14.7109375" style="19" bestFit="1" customWidth="1"/>
    <col min="13314" max="13314" width="24.140625" style="19" bestFit="1" customWidth="1"/>
    <col min="13315" max="13315" width="4.7109375" style="19" bestFit="1" customWidth="1"/>
    <col min="13316" max="13565" width="8.85546875" style="19"/>
    <col min="13566" max="13569" width="14.7109375" style="19" bestFit="1" customWidth="1"/>
    <col min="13570" max="13570" width="24.140625" style="19" bestFit="1" customWidth="1"/>
    <col min="13571" max="13571" width="4.7109375" style="19" bestFit="1" customWidth="1"/>
    <col min="13572" max="13821" width="8.85546875" style="19"/>
    <col min="13822" max="13825" width="14.7109375" style="19" bestFit="1" customWidth="1"/>
    <col min="13826" max="13826" width="24.140625" style="19" bestFit="1" customWidth="1"/>
    <col min="13827" max="13827" width="4.7109375" style="19" bestFit="1" customWidth="1"/>
    <col min="13828" max="14077" width="8.85546875" style="19"/>
    <col min="14078" max="14081" width="14.7109375" style="19" bestFit="1" customWidth="1"/>
    <col min="14082" max="14082" width="24.140625" style="19" bestFit="1" customWidth="1"/>
    <col min="14083" max="14083" width="4.7109375" style="19" bestFit="1" customWidth="1"/>
    <col min="14084" max="14333" width="8.85546875" style="19"/>
    <col min="14334" max="14337" width="14.7109375" style="19" bestFit="1" customWidth="1"/>
    <col min="14338" max="14338" width="24.140625" style="19" bestFit="1" customWidth="1"/>
    <col min="14339" max="14339" width="4.7109375" style="19" bestFit="1" customWidth="1"/>
    <col min="14340" max="14589" width="8.85546875" style="19"/>
    <col min="14590" max="14593" width="14.7109375" style="19" bestFit="1" customWidth="1"/>
    <col min="14594" max="14594" width="24.140625" style="19" bestFit="1" customWidth="1"/>
    <col min="14595" max="14595" width="4.7109375" style="19" bestFit="1" customWidth="1"/>
    <col min="14596" max="14845" width="8.85546875" style="19"/>
    <col min="14846" max="14849" width="14.7109375" style="19" bestFit="1" customWidth="1"/>
    <col min="14850" max="14850" width="24.140625" style="19" bestFit="1" customWidth="1"/>
    <col min="14851" max="14851" width="4.7109375" style="19" bestFit="1" customWidth="1"/>
    <col min="14852" max="15101" width="8.85546875" style="19"/>
    <col min="15102" max="15105" width="14.7109375" style="19" bestFit="1" customWidth="1"/>
    <col min="15106" max="15106" width="24.140625" style="19" bestFit="1" customWidth="1"/>
    <col min="15107" max="15107" width="4.7109375" style="19" bestFit="1" customWidth="1"/>
    <col min="15108" max="15357" width="8.85546875" style="19"/>
    <col min="15358" max="15361" width="14.7109375" style="19" bestFit="1" customWidth="1"/>
    <col min="15362" max="15362" width="24.140625" style="19" bestFit="1" customWidth="1"/>
    <col min="15363" max="15363" width="4.7109375" style="19" bestFit="1" customWidth="1"/>
    <col min="15364" max="15613" width="8.85546875" style="19"/>
    <col min="15614" max="15617" width="14.7109375" style="19" bestFit="1" customWidth="1"/>
    <col min="15618" max="15618" width="24.140625" style="19" bestFit="1" customWidth="1"/>
    <col min="15619" max="15619" width="4.7109375" style="19" bestFit="1" customWidth="1"/>
    <col min="15620" max="15869" width="8.85546875" style="19"/>
    <col min="15870" max="15873" width="14.7109375" style="19" bestFit="1" customWidth="1"/>
    <col min="15874" max="15874" width="24.140625" style="19" bestFit="1" customWidth="1"/>
    <col min="15875" max="15875" width="4.7109375" style="19" bestFit="1" customWidth="1"/>
    <col min="15876" max="16125" width="8.85546875" style="19"/>
    <col min="16126" max="16129" width="14.7109375" style="19" bestFit="1" customWidth="1"/>
    <col min="16130" max="16130" width="24.140625" style="19" bestFit="1" customWidth="1"/>
    <col min="16131" max="16131" width="4.7109375" style="19" bestFit="1" customWidth="1"/>
    <col min="16132" max="16384" width="8.85546875" style="19"/>
  </cols>
  <sheetData>
    <row r="1" spans="1:4" ht="32.25" customHeight="1">
      <c r="A1" s="1193" t="s">
        <v>434</v>
      </c>
      <c r="B1" s="1193"/>
      <c r="C1" s="1193"/>
      <c r="D1" s="1193"/>
    </row>
    <row r="2" spans="1:4" s="22" customFormat="1" ht="18" customHeight="1">
      <c r="A2" s="98" t="s">
        <v>105</v>
      </c>
      <c r="B2" s="129" t="s">
        <v>1163</v>
      </c>
      <c r="C2" s="129" t="s">
        <v>600</v>
      </c>
      <c r="D2" s="129" t="s">
        <v>1160</v>
      </c>
    </row>
    <row r="3" spans="1:4" s="20" customFormat="1" ht="18" customHeight="1">
      <c r="A3" s="94" t="s">
        <v>85</v>
      </c>
      <c r="B3" s="90">
        <v>82879.45</v>
      </c>
      <c r="C3" s="147">
        <v>1045089.53</v>
      </c>
      <c r="D3" s="102">
        <v>82879.45</v>
      </c>
    </row>
    <row r="4" spans="1:4" s="22" customFormat="1" ht="18" customHeight="1">
      <c r="A4" s="99" t="s">
        <v>87</v>
      </c>
      <c r="B4" s="183">
        <v>0.58973220000000004</v>
      </c>
      <c r="C4" s="102">
        <v>11.168901719999999</v>
      </c>
      <c r="D4" s="102">
        <v>0.58973220000000004</v>
      </c>
    </row>
    <row r="5" spans="1:4" s="22" customFormat="1" ht="18" customHeight="1">
      <c r="A5" s="99" t="s">
        <v>86</v>
      </c>
      <c r="B5" s="158">
        <v>1330686.78</v>
      </c>
      <c r="C5" s="158">
        <v>15397908.220000001</v>
      </c>
      <c r="D5" s="158">
        <v>1330686.78</v>
      </c>
    </row>
    <row r="6" spans="1:4" s="22" customFormat="1" ht="18" customHeight="1">
      <c r="A6" s="26" t="s">
        <v>350</v>
      </c>
      <c r="B6" s="30"/>
      <c r="C6" s="30"/>
      <c r="D6" s="30"/>
    </row>
    <row r="7" spans="1:4" s="22" customFormat="1" ht="18" customHeight="1">
      <c r="A7" s="1158" t="s">
        <v>1162</v>
      </c>
      <c r="B7" s="1158"/>
      <c r="C7" s="1158"/>
      <c r="D7" s="1158"/>
    </row>
    <row r="8" spans="1:4" s="22" customFormat="1" ht="18.75" customHeight="1">
      <c r="A8" s="1158" t="s">
        <v>80</v>
      </c>
      <c r="B8" s="1158"/>
      <c r="C8" s="1158"/>
      <c r="D8" s="1158"/>
    </row>
    <row r="9" spans="1:4" ht="28.35" customHeight="1"/>
    <row r="10" spans="1:4">
      <c r="B10" s="148"/>
    </row>
    <row r="11" spans="1:4">
      <c r="D11" s="442"/>
    </row>
  </sheetData>
  <mergeCells count="3">
    <mergeCell ref="A1:D1"/>
    <mergeCell ref="A7:D7"/>
    <mergeCell ref="A8:D8"/>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24"/>
  <sheetViews>
    <sheetView zoomScaleNormal="100" workbookViewId="0">
      <selection activeCell="H10" sqref="H10"/>
    </sheetView>
  </sheetViews>
  <sheetFormatPr defaultColWidth="8.85546875" defaultRowHeight="15"/>
  <cols>
    <col min="1" max="1" width="15" style="19" bestFit="1" customWidth="1"/>
    <col min="2" max="8" width="9.7109375" style="19" customWidth="1"/>
    <col min="9" max="12" width="15" style="19" bestFit="1" customWidth="1"/>
    <col min="13" max="13" width="14.28515625" style="19" bestFit="1" customWidth="1"/>
    <col min="14" max="16" width="15" style="19" bestFit="1" customWidth="1"/>
    <col min="17" max="17" width="2.140625" style="19" bestFit="1" customWidth="1"/>
    <col min="18" max="18" width="4.7109375" style="19" bestFit="1" customWidth="1"/>
    <col min="19" max="256" width="8.85546875" style="19"/>
    <col min="257" max="268" width="14.7109375" style="19" bestFit="1" customWidth="1"/>
    <col min="269" max="269" width="14" style="19" bestFit="1" customWidth="1"/>
    <col min="270" max="272" width="14.7109375" style="19" bestFit="1" customWidth="1"/>
    <col min="273" max="273" width="0.42578125" style="19" bestFit="1" customWidth="1"/>
    <col min="274" max="274" width="4.7109375" style="19" bestFit="1" customWidth="1"/>
    <col min="275" max="512" width="8.85546875" style="19"/>
    <col min="513" max="524" width="14.7109375" style="19" bestFit="1" customWidth="1"/>
    <col min="525" max="525" width="14" style="19" bestFit="1" customWidth="1"/>
    <col min="526" max="528" width="14.7109375" style="19" bestFit="1" customWidth="1"/>
    <col min="529" max="529" width="0.42578125" style="19" bestFit="1" customWidth="1"/>
    <col min="530" max="530" width="4.7109375" style="19" bestFit="1" customWidth="1"/>
    <col min="531" max="768" width="8.85546875" style="19"/>
    <col min="769" max="780" width="14.7109375" style="19" bestFit="1" customWidth="1"/>
    <col min="781" max="781" width="14" style="19" bestFit="1" customWidth="1"/>
    <col min="782" max="784" width="14.7109375" style="19" bestFit="1" customWidth="1"/>
    <col min="785" max="785" width="0.42578125" style="19" bestFit="1" customWidth="1"/>
    <col min="786" max="786" width="4.7109375" style="19" bestFit="1" customWidth="1"/>
    <col min="787" max="1024" width="8.85546875" style="19"/>
    <col min="1025" max="1036" width="14.7109375" style="19" bestFit="1" customWidth="1"/>
    <col min="1037" max="1037" width="14" style="19" bestFit="1" customWidth="1"/>
    <col min="1038" max="1040" width="14.7109375" style="19" bestFit="1" customWidth="1"/>
    <col min="1041" max="1041" width="0.42578125" style="19" bestFit="1" customWidth="1"/>
    <col min="1042" max="1042" width="4.7109375" style="19" bestFit="1" customWidth="1"/>
    <col min="1043" max="1280" width="8.85546875" style="19"/>
    <col min="1281" max="1292" width="14.7109375" style="19" bestFit="1" customWidth="1"/>
    <col min="1293" max="1293" width="14" style="19" bestFit="1" customWidth="1"/>
    <col min="1294" max="1296" width="14.7109375" style="19" bestFit="1" customWidth="1"/>
    <col min="1297" max="1297" width="0.42578125" style="19" bestFit="1" customWidth="1"/>
    <col min="1298" max="1298" width="4.7109375" style="19" bestFit="1" customWidth="1"/>
    <col min="1299" max="1536" width="8.85546875" style="19"/>
    <col min="1537" max="1548" width="14.7109375" style="19" bestFit="1" customWidth="1"/>
    <col min="1549" max="1549" width="14" style="19" bestFit="1" customWidth="1"/>
    <col min="1550" max="1552" width="14.7109375" style="19" bestFit="1" customWidth="1"/>
    <col min="1553" max="1553" width="0.42578125" style="19" bestFit="1" customWidth="1"/>
    <col min="1554" max="1554" width="4.7109375" style="19" bestFit="1" customWidth="1"/>
    <col min="1555" max="1792" width="8.85546875" style="19"/>
    <col min="1793" max="1804" width="14.7109375" style="19" bestFit="1" customWidth="1"/>
    <col min="1805" max="1805" width="14" style="19" bestFit="1" customWidth="1"/>
    <col min="1806" max="1808" width="14.7109375" style="19" bestFit="1" customWidth="1"/>
    <col min="1809" max="1809" width="0.42578125" style="19" bestFit="1" customWidth="1"/>
    <col min="1810" max="1810" width="4.7109375" style="19" bestFit="1" customWidth="1"/>
    <col min="1811" max="2048" width="8.85546875" style="19"/>
    <col min="2049" max="2060" width="14.7109375" style="19" bestFit="1" customWidth="1"/>
    <col min="2061" max="2061" width="14" style="19" bestFit="1" customWidth="1"/>
    <col min="2062" max="2064" width="14.7109375" style="19" bestFit="1" customWidth="1"/>
    <col min="2065" max="2065" width="0.42578125" style="19" bestFit="1" customWidth="1"/>
    <col min="2066" max="2066" width="4.7109375" style="19" bestFit="1" customWidth="1"/>
    <col min="2067" max="2304" width="8.85546875" style="19"/>
    <col min="2305" max="2316" width="14.7109375" style="19" bestFit="1" customWidth="1"/>
    <col min="2317" max="2317" width="14" style="19" bestFit="1" customWidth="1"/>
    <col min="2318" max="2320" width="14.7109375" style="19" bestFit="1" customWidth="1"/>
    <col min="2321" max="2321" width="0.42578125" style="19" bestFit="1" customWidth="1"/>
    <col min="2322" max="2322" width="4.7109375" style="19" bestFit="1" customWidth="1"/>
    <col min="2323" max="2560" width="8.85546875" style="19"/>
    <col min="2561" max="2572" width="14.7109375" style="19" bestFit="1" customWidth="1"/>
    <col min="2573" max="2573" width="14" style="19" bestFit="1" customWidth="1"/>
    <col min="2574" max="2576" width="14.7109375" style="19" bestFit="1" customWidth="1"/>
    <col min="2577" max="2577" width="0.42578125" style="19" bestFit="1" customWidth="1"/>
    <col min="2578" max="2578" width="4.7109375" style="19" bestFit="1" customWidth="1"/>
    <col min="2579" max="2816" width="8.85546875" style="19"/>
    <col min="2817" max="2828" width="14.7109375" style="19" bestFit="1" customWidth="1"/>
    <col min="2829" max="2829" width="14" style="19" bestFit="1" customWidth="1"/>
    <col min="2830" max="2832" width="14.7109375" style="19" bestFit="1" customWidth="1"/>
    <col min="2833" max="2833" width="0.42578125" style="19" bestFit="1" customWidth="1"/>
    <col min="2834" max="2834" width="4.7109375" style="19" bestFit="1" customWidth="1"/>
    <col min="2835" max="3072" width="8.85546875" style="19"/>
    <col min="3073" max="3084" width="14.7109375" style="19" bestFit="1" customWidth="1"/>
    <col min="3085" max="3085" width="14" style="19" bestFit="1" customWidth="1"/>
    <col min="3086" max="3088" width="14.7109375" style="19" bestFit="1" customWidth="1"/>
    <col min="3089" max="3089" width="0.42578125" style="19" bestFit="1" customWidth="1"/>
    <col min="3090" max="3090" width="4.7109375" style="19" bestFit="1" customWidth="1"/>
    <col min="3091" max="3328" width="8.85546875" style="19"/>
    <col min="3329" max="3340" width="14.7109375" style="19" bestFit="1" customWidth="1"/>
    <col min="3341" max="3341" width="14" style="19" bestFit="1" customWidth="1"/>
    <col min="3342" max="3344" width="14.7109375" style="19" bestFit="1" customWidth="1"/>
    <col min="3345" max="3345" width="0.42578125" style="19" bestFit="1" customWidth="1"/>
    <col min="3346" max="3346" width="4.7109375" style="19" bestFit="1" customWidth="1"/>
    <col min="3347" max="3584" width="8.85546875" style="19"/>
    <col min="3585" max="3596" width="14.7109375" style="19" bestFit="1" customWidth="1"/>
    <col min="3597" max="3597" width="14" style="19" bestFit="1" customWidth="1"/>
    <col min="3598" max="3600" width="14.7109375" style="19" bestFit="1" customWidth="1"/>
    <col min="3601" max="3601" width="0.42578125" style="19" bestFit="1" customWidth="1"/>
    <col min="3602" max="3602" width="4.7109375" style="19" bestFit="1" customWidth="1"/>
    <col min="3603" max="3840" width="8.85546875" style="19"/>
    <col min="3841" max="3852" width="14.7109375" style="19" bestFit="1" customWidth="1"/>
    <col min="3853" max="3853" width="14" style="19" bestFit="1" customWidth="1"/>
    <col min="3854" max="3856" width="14.7109375" style="19" bestFit="1" customWidth="1"/>
    <col min="3857" max="3857" width="0.42578125" style="19" bestFit="1" customWidth="1"/>
    <col min="3858" max="3858" width="4.7109375" style="19" bestFit="1" customWidth="1"/>
    <col min="3859" max="4096" width="8.85546875" style="19"/>
    <col min="4097" max="4108" width="14.7109375" style="19" bestFit="1" customWidth="1"/>
    <col min="4109" max="4109" width="14" style="19" bestFit="1" customWidth="1"/>
    <col min="4110" max="4112" width="14.7109375" style="19" bestFit="1" customWidth="1"/>
    <col min="4113" max="4113" width="0.42578125" style="19" bestFit="1" customWidth="1"/>
    <col min="4114" max="4114" width="4.7109375" style="19" bestFit="1" customWidth="1"/>
    <col min="4115" max="4352" width="8.85546875" style="19"/>
    <col min="4353" max="4364" width="14.7109375" style="19" bestFit="1" customWidth="1"/>
    <col min="4365" max="4365" width="14" style="19" bestFit="1" customWidth="1"/>
    <col min="4366" max="4368" width="14.7109375" style="19" bestFit="1" customWidth="1"/>
    <col min="4369" max="4369" width="0.42578125" style="19" bestFit="1" customWidth="1"/>
    <col min="4370" max="4370" width="4.7109375" style="19" bestFit="1" customWidth="1"/>
    <col min="4371" max="4608" width="8.85546875" style="19"/>
    <col min="4609" max="4620" width="14.7109375" style="19" bestFit="1" customWidth="1"/>
    <col min="4621" max="4621" width="14" style="19" bestFit="1" customWidth="1"/>
    <col min="4622" max="4624" width="14.7109375" style="19" bestFit="1" customWidth="1"/>
    <col min="4625" max="4625" width="0.42578125" style="19" bestFit="1" customWidth="1"/>
    <col min="4626" max="4626" width="4.7109375" style="19" bestFit="1" customWidth="1"/>
    <col min="4627" max="4864" width="8.85546875" style="19"/>
    <col min="4865" max="4876" width="14.7109375" style="19" bestFit="1" customWidth="1"/>
    <col min="4877" max="4877" width="14" style="19" bestFit="1" customWidth="1"/>
    <col min="4878" max="4880" width="14.7109375" style="19" bestFit="1" customWidth="1"/>
    <col min="4881" max="4881" width="0.42578125" style="19" bestFit="1" customWidth="1"/>
    <col min="4882" max="4882" width="4.7109375" style="19" bestFit="1" customWidth="1"/>
    <col min="4883" max="5120" width="8.85546875" style="19"/>
    <col min="5121" max="5132" width="14.7109375" style="19" bestFit="1" customWidth="1"/>
    <col min="5133" max="5133" width="14" style="19" bestFit="1" customWidth="1"/>
    <col min="5134" max="5136" width="14.7109375" style="19" bestFit="1" customWidth="1"/>
    <col min="5137" max="5137" width="0.42578125" style="19" bestFit="1" customWidth="1"/>
    <col min="5138" max="5138" width="4.7109375" style="19" bestFit="1" customWidth="1"/>
    <col min="5139" max="5376" width="8.85546875" style="19"/>
    <col min="5377" max="5388" width="14.7109375" style="19" bestFit="1" customWidth="1"/>
    <col min="5389" max="5389" width="14" style="19" bestFit="1" customWidth="1"/>
    <col min="5390" max="5392" width="14.7109375" style="19" bestFit="1" customWidth="1"/>
    <col min="5393" max="5393" width="0.42578125" style="19" bestFit="1" customWidth="1"/>
    <col min="5394" max="5394" width="4.7109375" style="19" bestFit="1" customWidth="1"/>
    <col min="5395" max="5632" width="8.85546875" style="19"/>
    <col min="5633" max="5644" width="14.7109375" style="19" bestFit="1" customWidth="1"/>
    <col min="5645" max="5645" width="14" style="19" bestFit="1" customWidth="1"/>
    <col min="5646" max="5648" width="14.7109375" style="19" bestFit="1" customWidth="1"/>
    <col min="5649" max="5649" width="0.42578125" style="19" bestFit="1" customWidth="1"/>
    <col min="5650" max="5650" width="4.7109375" style="19" bestFit="1" customWidth="1"/>
    <col min="5651" max="5888" width="8.85546875" style="19"/>
    <col min="5889" max="5900" width="14.7109375" style="19" bestFit="1" customWidth="1"/>
    <col min="5901" max="5901" width="14" style="19" bestFit="1" customWidth="1"/>
    <col min="5902" max="5904" width="14.7109375" style="19" bestFit="1" customWidth="1"/>
    <col min="5905" max="5905" width="0.42578125" style="19" bestFit="1" customWidth="1"/>
    <col min="5906" max="5906" width="4.7109375" style="19" bestFit="1" customWidth="1"/>
    <col min="5907" max="6144" width="8.85546875" style="19"/>
    <col min="6145" max="6156" width="14.7109375" style="19" bestFit="1" customWidth="1"/>
    <col min="6157" max="6157" width="14" style="19" bestFit="1" customWidth="1"/>
    <col min="6158" max="6160" width="14.7109375" style="19" bestFit="1" customWidth="1"/>
    <col min="6161" max="6161" width="0.42578125" style="19" bestFit="1" customWidth="1"/>
    <col min="6162" max="6162" width="4.7109375" style="19" bestFit="1" customWidth="1"/>
    <col min="6163" max="6400" width="8.85546875" style="19"/>
    <col min="6401" max="6412" width="14.7109375" style="19" bestFit="1" customWidth="1"/>
    <col min="6413" max="6413" width="14" style="19" bestFit="1" customWidth="1"/>
    <col min="6414" max="6416" width="14.7109375" style="19" bestFit="1" customWidth="1"/>
    <col min="6417" max="6417" width="0.42578125" style="19" bestFit="1" customWidth="1"/>
    <col min="6418" max="6418" width="4.7109375" style="19" bestFit="1" customWidth="1"/>
    <col min="6419" max="6656" width="8.85546875" style="19"/>
    <col min="6657" max="6668" width="14.7109375" style="19" bestFit="1" customWidth="1"/>
    <col min="6669" max="6669" width="14" style="19" bestFit="1" customWidth="1"/>
    <col min="6670" max="6672" width="14.7109375" style="19" bestFit="1" customWidth="1"/>
    <col min="6673" max="6673" width="0.42578125" style="19" bestFit="1" customWidth="1"/>
    <col min="6674" max="6674" width="4.7109375" style="19" bestFit="1" customWidth="1"/>
    <col min="6675" max="6912" width="8.85546875" style="19"/>
    <col min="6913" max="6924" width="14.7109375" style="19" bestFit="1" customWidth="1"/>
    <col min="6925" max="6925" width="14" style="19" bestFit="1" customWidth="1"/>
    <col min="6926" max="6928" width="14.7109375" style="19" bestFit="1" customWidth="1"/>
    <col min="6929" max="6929" width="0.42578125" style="19" bestFit="1" customWidth="1"/>
    <col min="6930" max="6930" width="4.7109375" style="19" bestFit="1" customWidth="1"/>
    <col min="6931" max="7168" width="8.85546875" style="19"/>
    <col min="7169" max="7180" width="14.7109375" style="19" bestFit="1" customWidth="1"/>
    <col min="7181" max="7181" width="14" style="19" bestFit="1" customWidth="1"/>
    <col min="7182" max="7184" width="14.7109375" style="19" bestFit="1" customWidth="1"/>
    <col min="7185" max="7185" width="0.42578125" style="19" bestFit="1" customWidth="1"/>
    <col min="7186" max="7186" width="4.7109375" style="19" bestFit="1" customWidth="1"/>
    <col min="7187" max="7424" width="8.85546875" style="19"/>
    <col min="7425" max="7436" width="14.7109375" style="19" bestFit="1" customWidth="1"/>
    <col min="7437" max="7437" width="14" style="19" bestFit="1" customWidth="1"/>
    <col min="7438" max="7440" width="14.7109375" style="19" bestFit="1" customWidth="1"/>
    <col min="7441" max="7441" width="0.42578125" style="19" bestFit="1" customWidth="1"/>
    <col min="7442" max="7442" width="4.7109375" style="19" bestFit="1" customWidth="1"/>
    <col min="7443" max="7680" width="8.85546875" style="19"/>
    <col min="7681" max="7692" width="14.7109375" style="19" bestFit="1" customWidth="1"/>
    <col min="7693" max="7693" width="14" style="19" bestFit="1" customWidth="1"/>
    <col min="7694" max="7696" width="14.7109375" style="19" bestFit="1" customWidth="1"/>
    <col min="7697" max="7697" width="0.42578125" style="19" bestFit="1" customWidth="1"/>
    <col min="7698" max="7698" width="4.7109375" style="19" bestFit="1" customWidth="1"/>
    <col min="7699" max="7936" width="8.85546875" style="19"/>
    <col min="7937" max="7948" width="14.7109375" style="19" bestFit="1" customWidth="1"/>
    <col min="7949" max="7949" width="14" style="19" bestFit="1" customWidth="1"/>
    <col min="7950" max="7952" width="14.7109375" style="19" bestFit="1" customWidth="1"/>
    <col min="7953" max="7953" width="0.42578125" style="19" bestFit="1" customWidth="1"/>
    <col min="7954" max="7954" width="4.7109375" style="19" bestFit="1" customWidth="1"/>
    <col min="7955" max="8192" width="8.85546875" style="19"/>
    <col min="8193" max="8204" width="14.7109375" style="19" bestFit="1" customWidth="1"/>
    <col min="8205" max="8205" width="14" style="19" bestFit="1" customWidth="1"/>
    <col min="8206" max="8208" width="14.7109375" style="19" bestFit="1" customWidth="1"/>
    <col min="8209" max="8209" width="0.42578125" style="19" bestFit="1" customWidth="1"/>
    <col min="8210" max="8210" width="4.7109375" style="19" bestFit="1" customWidth="1"/>
    <col min="8211" max="8448" width="8.85546875" style="19"/>
    <col min="8449" max="8460" width="14.7109375" style="19" bestFit="1" customWidth="1"/>
    <col min="8461" max="8461" width="14" style="19" bestFit="1" customWidth="1"/>
    <col min="8462" max="8464" width="14.7109375" style="19" bestFit="1" customWidth="1"/>
    <col min="8465" max="8465" width="0.42578125" style="19" bestFit="1" customWidth="1"/>
    <col min="8466" max="8466" width="4.7109375" style="19" bestFit="1" customWidth="1"/>
    <col min="8467" max="8704" width="8.85546875" style="19"/>
    <col min="8705" max="8716" width="14.7109375" style="19" bestFit="1" customWidth="1"/>
    <col min="8717" max="8717" width="14" style="19" bestFit="1" customWidth="1"/>
    <col min="8718" max="8720" width="14.7109375" style="19" bestFit="1" customWidth="1"/>
    <col min="8721" max="8721" width="0.42578125" style="19" bestFit="1" customWidth="1"/>
    <col min="8722" max="8722" width="4.7109375" style="19" bestFit="1" customWidth="1"/>
    <col min="8723" max="8960" width="8.85546875" style="19"/>
    <col min="8961" max="8972" width="14.7109375" style="19" bestFit="1" customWidth="1"/>
    <col min="8973" max="8973" width="14" style="19" bestFit="1" customWidth="1"/>
    <col min="8974" max="8976" width="14.7109375" style="19" bestFit="1" customWidth="1"/>
    <col min="8977" max="8977" width="0.42578125" style="19" bestFit="1" customWidth="1"/>
    <col min="8978" max="8978" width="4.7109375" style="19" bestFit="1" customWidth="1"/>
    <col min="8979" max="9216" width="8.85546875" style="19"/>
    <col min="9217" max="9228" width="14.7109375" style="19" bestFit="1" customWidth="1"/>
    <col min="9229" max="9229" width="14" style="19" bestFit="1" customWidth="1"/>
    <col min="9230" max="9232" width="14.7109375" style="19" bestFit="1" customWidth="1"/>
    <col min="9233" max="9233" width="0.42578125" style="19" bestFit="1" customWidth="1"/>
    <col min="9234" max="9234" width="4.7109375" style="19" bestFit="1" customWidth="1"/>
    <col min="9235" max="9472" width="8.85546875" style="19"/>
    <col min="9473" max="9484" width="14.7109375" style="19" bestFit="1" customWidth="1"/>
    <col min="9485" max="9485" width="14" style="19" bestFit="1" customWidth="1"/>
    <col min="9486" max="9488" width="14.7109375" style="19" bestFit="1" customWidth="1"/>
    <col min="9489" max="9489" width="0.42578125" style="19" bestFit="1" customWidth="1"/>
    <col min="9490" max="9490" width="4.7109375" style="19" bestFit="1" customWidth="1"/>
    <col min="9491" max="9728" width="8.85546875" style="19"/>
    <col min="9729" max="9740" width="14.7109375" style="19" bestFit="1" customWidth="1"/>
    <col min="9741" max="9741" width="14" style="19" bestFit="1" customWidth="1"/>
    <col min="9742" max="9744" width="14.7109375" style="19" bestFit="1" customWidth="1"/>
    <col min="9745" max="9745" width="0.42578125" style="19" bestFit="1" customWidth="1"/>
    <col min="9746" max="9746" width="4.7109375" style="19" bestFit="1" customWidth="1"/>
    <col min="9747" max="9984" width="8.85546875" style="19"/>
    <col min="9985" max="9996" width="14.7109375" style="19" bestFit="1" customWidth="1"/>
    <col min="9997" max="9997" width="14" style="19" bestFit="1" customWidth="1"/>
    <col min="9998" max="10000" width="14.7109375" style="19" bestFit="1" customWidth="1"/>
    <col min="10001" max="10001" width="0.42578125" style="19" bestFit="1" customWidth="1"/>
    <col min="10002" max="10002" width="4.7109375" style="19" bestFit="1" customWidth="1"/>
    <col min="10003" max="10240" width="8.85546875" style="19"/>
    <col min="10241" max="10252" width="14.7109375" style="19" bestFit="1" customWidth="1"/>
    <col min="10253" max="10253" width="14" style="19" bestFit="1" customWidth="1"/>
    <col min="10254" max="10256" width="14.7109375" style="19" bestFit="1" customWidth="1"/>
    <col min="10257" max="10257" width="0.42578125" style="19" bestFit="1" customWidth="1"/>
    <col min="10258" max="10258" width="4.7109375" style="19" bestFit="1" customWidth="1"/>
    <col min="10259" max="10496" width="8.85546875" style="19"/>
    <col min="10497" max="10508" width="14.7109375" style="19" bestFit="1" customWidth="1"/>
    <col min="10509" max="10509" width="14" style="19" bestFit="1" customWidth="1"/>
    <col min="10510" max="10512" width="14.7109375" style="19" bestFit="1" customWidth="1"/>
    <col min="10513" max="10513" width="0.42578125" style="19" bestFit="1" customWidth="1"/>
    <col min="10514" max="10514" width="4.7109375" style="19" bestFit="1" customWidth="1"/>
    <col min="10515" max="10752" width="8.85546875" style="19"/>
    <col min="10753" max="10764" width="14.7109375" style="19" bestFit="1" customWidth="1"/>
    <col min="10765" max="10765" width="14" style="19" bestFit="1" customWidth="1"/>
    <col min="10766" max="10768" width="14.7109375" style="19" bestFit="1" customWidth="1"/>
    <col min="10769" max="10769" width="0.42578125" style="19" bestFit="1" customWidth="1"/>
    <col min="10770" max="10770" width="4.7109375" style="19" bestFit="1" customWidth="1"/>
    <col min="10771" max="11008" width="8.85546875" style="19"/>
    <col min="11009" max="11020" width="14.7109375" style="19" bestFit="1" customWidth="1"/>
    <col min="11021" max="11021" width="14" style="19" bestFit="1" customWidth="1"/>
    <col min="11022" max="11024" width="14.7109375" style="19" bestFit="1" customWidth="1"/>
    <col min="11025" max="11025" width="0.42578125" style="19" bestFit="1" customWidth="1"/>
    <col min="11026" max="11026" width="4.7109375" style="19" bestFit="1" customWidth="1"/>
    <col min="11027" max="11264" width="8.85546875" style="19"/>
    <col min="11265" max="11276" width="14.7109375" style="19" bestFit="1" customWidth="1"/>
    <col min="11277" max="11277" width="14" style="19" bestFit="1" customWidth="1"/>
    <col min="11278" max="11280" width="14.7109375" style="19" bestFit="1" customWidth="1"/>
    <col min="11281" max="11281" width="0.42578125" style="19" bestFit="1" customWidth="1"/>
    <col min="11282" max="11282" width="4.7109375" style="19" bestFit="1" customWidth="1"/>
    <col min="11283" max="11520" width="8.85546875" style="19"/>
    <col min="11521" max="11532" width="14.7109375" style="19" bestFit="1" customWidth="1"/>
    <col min="11533" max="11533" width="14" style="19" bestFit="1" customWidth="1"/>
    <col min="11534" max="11536" width="14.7109375" style="19" bestFit="1" customWidth="1"/>
    <col min="11537" max="11537" width="0.42578125" style="19" bestFit="1" customWidth="1"/>
    <col min="11538" max="11538" width="4.7109375" style="19" bestFit="1" customWidth="1"/>
    <col min="11539" max="11776" width="8.85546875" style="19"/>
    <col min="11777" max="11788" width="14.7109375" style="19" bestFit="1" customWidth="1"/>
    <col min="11789" max="11789" width="14" style="19" bestFit="1" customWidth="1"/>
    <col min="11790" max="11792" width="14.7109375" style="19" bestFit="1" customWidth="1"/>
    <col min="11793" max="11793" width="0.42578125" style="19" bestFit="1" customWidth="1"/>
    <col min="11794" max="11794" width="4.7109375" style="19" bestFit="1" customWidth="1"/>
    <col min="11795" max="12032" width="8.85546875" style="19"/>
    <col min="12033" max="12044" width="14.7109375" style="19" bestFit="1" customWidth="1"/>
    <col min="12045" max="12045" width="14" style="19" bestFit="1" customWidth="1"/>
    <col min="12046" max="12048" width="14.7109375" style="19" bestFit="1" customWidth="1"/>
    <col min="12049" max="12049" width="0.42578125" style="19" bestFit="1" customWidth="1"/>
    <col min="12050" max="12050" width="4.7109375" style="19" bestFit="1" customWidth="1"/>
    <col min="12051" max="12288" width="8.85546875" style="19"/>
    <col min="12289" max="12300" width="14.7109375" style="19" bestFit="1" customWidth="1"/>
    <col min="12301" max="12301" width="14" style="19" bestFit="1" customWidth="1"/>
    <col min="12302" max="12304" width="14.7109375" style="19" bestFit="1" customWidth="1"/>
    <col min="12305" max="12305" width="0.42578125" style="19" bestFit="1" customWidth="1"/>
    <col min="12306" max="12306" width="4.7109375" style="19" bestFit="1" customWidth="1"/>
    <col min="12307" max="12544" width="8.85546875" style="19"/>
    <col min="12545" max="12556" width="14.7109375" style="19" bestFit="1" customWidth="1"/>
    <col min="12557" max="12557" width="14" style="19" bestFit="1" customWidth="1"/>
    <col min="12558" max="12560" width="14.7109375" style="19" bestFit="1" customWidth="1"/>
    <col min="12561" max="12561" width="0.42578125" style="19" bestFit="1" customWidth="1"/>
    <col min="12562" max="12562" width="4.7109375" style="19" bestFit="1" customWidth="1"/>
    <col min="12563" max="12800" width="8.85546875" style="19"/>
    <col min="12801" max="12812" width="14.7109375" style="19" bestFit="1" customWidth="1"/>
    <col min="12813" max="12813" width="14" style="19" bestFit="1" customWidth="1"/>
    <col min="12814" max="12816" width="14.7109375" style="19" bestFit="1" customWidth="1"/>
    <col min="12817" max="12817" width="0.42578125" style="19" bestFit="1" customWidth="1"/>
    <col min="12818" max="12818" width="4.7109375" style="19" bestFit="1" customWidth="1"/>
    <col min="12819" max="13056" width="8.85546875" style="19"/>
    <col min="13057" max="13068" width="14.7109375" style="19" bestFit="1" customWidth="1"/>
    <col min="13069" max="13069" width="14" style="19" bestFit="1" customWidth="1"/>
    <col min="13070" max="13072" width="14.7109375" style="19" bestFit="1" customWidth="1"/>
    <col min="13073" max="13073" width="0.42578125" style="19" bestFit="1" customWidth="1"/>
    <col min="13074" max="13074" width="4.7109375" style="19" bestFit="1" customWidth="1"/>
    <col min="13075" max="13312" width="8.85546875" style="19"/>
    <col min="13313" max="13324" width="14.7109375" style="19" bestFit="1" customWidth="1"/>
    <col min="13325" max="13325" width="14" style="19" bestFit="1" customWidth="1"/>
    <col min="13326" max="13328" width="14.7109375" style="19" bestFit="1" customWidth="1"/>
    <col min="13329" max="13329" width="0.42578125" style="19" bestFit="1" customWidth="1"/>
    <col min="13330" max="13330" width="4.7109375" style="19" bestFit="1" customWidth="1"/>
    <col min="13331" max="13568" width="8.85546875" style="19"/>
    <col min="13569" max="13580" width="14.7109375" style="19" bestFit="1" customWidth="1"/>
    <col min="13581" max="13581" width="14" style="19" bestFit="1" customWidth="1"/>
    <col min="13582" max="13584" width="14.7109375" style="19" bestFit="1" customWidth="1"/>
    <col min="13585" max="13585" width="0.42578125" style="19" bestFit="1" customWidth="1"/>
    <col min="13586" max="13586" width="4.7109375" style="19" bestFit="1" customWidth="1"/>
    <col min="13587" max="13824" width="8.85546875" style="19"/>
    <col min="13825" max="13836" width="14.7109375" style="19" bestFit="1" customWidth="1"/>
    <col min="13837" max="13837" width="14" style="19" bestFit="1" customWidth="1"/>
    <col min="13838" max="13840" width="14.7109375" style="19" bestFit="1" customWidth="1"/>
    <col min="13841" max="13841" width="0.42578125" style="19" bestFit="1" customWidth="1"/>
    <col min="13842" max="13842" width="4.7109375" style="19" bestFit="1" customWidth="1"/>
    <col min="13843" max="14080" width="8.85546875" style="19"/>
    <col min="14081" max="14092" width="14.7109375" style="19" bestFit="1" customWidth="1"/>
    <col min="14093" max="14093" width="14" style="19" bestFit="1" customWidth="1"/>
    <col min="14094" max="14096" width="14.7109375" style="19" bestFit="1" customWidth="1"/>
    <col min="14097" max="14097" width="0.42578125" style="19" bestFit="1" customWidth="1"/>
    <col min="14098" max="14098" width="4.7109375" style="19" bestFit="1" customWidth="1"/>
    <col min="14099" max="14336" width="8.85546875" style="19"/>
    <col min="14337" max="14348" width="14.7109375" style="19" bestFit="1" customWidth="1"/>
    <col min="14349" max="14349" width="14" style="19" bestFit="1" customWidth="1"/>
    <col min="14350" max="14352" width="14.7109375" style="19" bestFit="1" customWidth="1"/>
    <col min="14353" max="14353" width="0.42578125" style="19" bestFit="1" customWidth="1"/>
    <col min="14354" max="14354" width="4.7109375" style="19" bestFit="1" customWidth="1"/>
    <col min="14355" max="14592" width="8.85546875" style="19"/>
    <col min="14593" max="14604" width="14.7109375" style="19" bestFit="1" customWidth="1"/>
    <col min="14605" max="14605" width="14" style="19" bestFit="1" customWidth="1"/>
    <col min="14606" max="14608" width="14.7109375" style="19" bestFit="1" customWidth="1"/>
    <col min="14609" max="14609" width="0.42578125" style="19" bestFit="1" customWidth="1"/>
    <col min="14610" max="14610" width="4.7109375" style="19" bestFit="1" customWidth="1"/>
    <col min="14611" max="14848" width="8.85546875" style="19"/>
    <col min="14849" max="14860" width="14.7109375" style="19" bestFit="1" customWidth="1"/>
    <col min="14861" max="14861" width="14" style="19" bestFit="1" customWidth="1"/>
    <col min="14862" max="14864" width="14.7109375" style="19" bestFit="1" customWidth="1"/>
    <col min="14865" max="14865" width="0.42578125" style="19" bestFit="1" customWidth="1"/>
    <col min="14866" max="14866" width="4.7109375" style="19" bestFit="1" customWidth="1"/>
    <col min="14867" max="15104" width="8.85546875" style="19"/>
    <col min="15105" max="15116" width="14.7109375" style="19" bestFit="1" customWidth="1"/>
    <col min="15117" max="15117" width="14" style="19" bestFit="1" customWidth="1"/>
    <col min="15118" max="15120" width="14.7109375" style="19" bestFit="1" customWidth="1"/>
    <col min="15121" max="15121" width="0.42578125" style="19" bestFit="1" customWidth="1"/>
    <col min="15122" max="15122" width="4.7109375" style="19" bestFit="1" customWidth="1"/>
    <col min="15123" max="15360" width="8.85546875" style="19"/>
    <col min="15361" max="15372" width="14.7109375" style="19" bestFit="1" customWidth="1"/>
    <col min="15373" max="15373" width="14" style="19" bestFit="1" customWidth="1"/>
    <col min="15374" max="15376" width="14.7109375" style="19" bestFit="1" customWidth="1"/>
    <col min="15377" max="15377" width="0.42578125" style="19" bestFit="1" customWidth="1"/>
    <col min="15378" max="15378" width="4.7109375" style="19" bestFit="1" customWidth="1"/>
    <col min="15379" max="15616" width="8.85546875" style="19"/>
    <col min="15617" max="15628" width="14.7109375" style="19" bestFit="1" customWidth="1"/>
    <col min="15629" max="15629" width="14" style="19" bestFit="1" customWidth="1"/>
    <col min="15630" max="15632" width="14.7109375" style="19" bestFit="1" customWidth="1"/>
    <col min="15633" max="15633" width="0.42578125" style="19" bestFit="1" customWidth="1"/>
    <col min="15634" max="15634" width="4.7109375" style="19" bestFit="1" customWidth="1"/>
    <col min="15635" max="15872" width="8.85546875" style="19"/>
    <col min="15873" max="15884" width="14.7109375" style="19" bestFit="1" customWidth="1"/>
    <col min="15885" max="15885" width="14" style="19" bestFit="1" customWidth="1"/>
    <col min="15886" max="15888" width="14.7109375" style="19" bestFit="1" customWidth="1"/>
    <col min="15889" max="15889" width="0.42578125" style="19" bestFit="1" customWidth="1"/>
    <col min="15890" max="15890" width="4.7109375" style="19" bestFit="1" customWidth="1"/>
    <col min="15891" max="16128" width="8.85546875" style="19"/>
    <col min="16129" max="16140" width="14.7109375" style="19" bestFit="1" customWidth="1"/>
    <col min="16141" max="16141" width="14" style="19" bestFit="1" customWidth="1"/>
    <col min="16142" max="16144" width="14.7109375" style="19" bestFit="1" customWidth="1"/>
    <col min="16145" max="16145" width="0.42578125" style="19" bestFit="1" customWidth="1"/>
    <col min="16146" max="16146" width="4.7109375" style="19" bestFit="1" customWidth="1"/>
    <col min="16147" max="16384" width="8.85546875" style="19"/>
  </cols>
  <sheetData>
    <row r="1" spans="1:17" ht="18.75" customHeight="1">
      <c r="A1" s="1146" t="s">
        <v>106</v>
      </c>
      <c r="B1" s="1146"/>
      <c r="C1" s="1146"/>
      <c r="D1" s="1146"/>
      <c r="E1" s="1146"/>
      <c r="F1" s="1146"/>
      <c r="G1" s="1146"/>
      <c r="H1" s="1146"/>
      <c r="I1" s="1146"/>
      <c r="J1" s="1146"/>
      <c r="K1" s="1146"/>
      <c r="L1" s="1146"/>
      <c r="M1" s="1146"/>
      <c r="N1" s="1146"/>
      <c r="O1" s="1146"/>
      <c r="P1" s="1146"/>
      <c r="Q1" s="1146"/>
    </row>
    <row r="2" spans="1:17" s="20" customFormat="1" ht="18" customHeight="1">
      <c r="A2" s="1147" t="s">
        <v>51</v>
      </c>
      <c r="B2" s="1147" t="s">
        <v>107</v>
      </c>
      <c r="C2" s="1147" t="s">
        <v>443</v>
      </c>
      <c r="D2" s="1147" t="s">
        <v>108</v>
      </c>
      <c r="E2" s="1147" t="s">
        <v>109</v>
      </c>
      <c r="F2" s="1147" t="s">
        <v>352</v>
      </c>
      <c r="G2" s="1147" t="s">
        <v>353</v>
      </c>
      <c r="H2" s="1147" t="s">
        <v>122</v>
      </c>
      <c r="I2" s="1147" t="s">
        <v>123</v>
      </c>
      <c r="J2" s="1147" t="s">
        <v>420</v>
      </c>
      <c r="K2" s="1147" t="s">
        <v>354</v>
      </c>
      <c r="L2" s="1147" t="s">
        <v>390</v>
      </c>
      <c r="M2" s="1147" t="s">
        <v>391</v>
      </c>
      <c r="N2" s="1194" t="s">
        <v>112</v>
      </c>
      <c r="O2" s="1195"/>
      <c r="P2" s="1196"/>
    </row>
    <row r="3" spans="1:17" s="20" customFormat="1" ht="48.75" customHeight="1">
      <c r="A3" s="1148"/>
      <c r="B3" s="1148"/>
      <c r="C3" s="1148"/>
      <c r="D3" s="1148"/>
      <c r="E3" s="1148"/>
      <c r="F3" s="1148"/>
      <c r="G3" s="1148"/>
      <c r="H3" s="1148"/>
      <c r="I3" s="1148"/>
      <c r="J3" s="1148"/>
      <c r="K3" s="1148"/>
      <c r="L3" s="1148"/>
      <c r="M3" s="1148"/>
      <c r="N3" s="235" t="s">
        <v>113</v>
      </c>
      <c r="O3" s="235" t="s">
        <v>114</v>
      </c>
      <c r="P3" s="235" t="s">
        <v>115</v>
      </c>
    </row>
    <row r="4" spans="1:17" s="21" customFormat="1">
      <c r="A4" s="229" t="s">
        <v>600</v>
      </c>
      <c r="B4" s="212">
        <v>5477</v>
      </c>
      <c r="C4" s="212">
        <v>26</v>
      </c>
      <c r="D4" s="212">
        <v>4005</v>
      </c>
      <c r="E4" s="236">
        <v>249</v>
      </c>
      <c r="F4" s="212">
        <v>5500.74</v>
      </c>
      <c r="G4" s="237">
        <v>1045632.04</v>
      </c>
      <c r="H4" s="237">
        <v>1045089.53</v>
      </c>
      <c r="I4" s="212">
        <v>4197.1467068270003</v>
      </c>
      <c r="J4" s="212">
        <v>18999.07157946</v>
      </c>
      <c r="K4" s="237">
        <v>1045632.04</v>
      </c>
      <c r="L4" s="237">
        <v>1045089.44</v>
      </c>
      <c r="M4" s="238">
        <v>20430814.539999999</v>
      </c>
      <c r="N4" s="212">
        <v>51821.84</v>
      </c>
      <c r="O4" s="212">
        <v>48236.35</v>
      </c>
      <c r="P4" s="212">
        <v>49509.15</v>
      </c>
    </row>
    <row r="5" spans="1:17" s="21" customFormat="1" ht="18" customHeight="1">
      <c r="A5" s="229" t="s">
        <v>1160</v>
      </c>
      <c r="B5" s="212">
        <v>5485</v>
      </c>
      <c r="C5" s="212">
        <v>26</v>
      </c>
      <c r="D5" s="212">
        <v>4005</v>
      </c>
      <c r="E5" s="212">
        <v>19</v>
      </c>
      <c r="F5" s="212">
        <v>414.49</v>
      </c>
      <c r="G5" s="212">
        <v>65858.95</v>
      </c>
      <c r="H5" s="212">
        <v>82879.45</v>
      </c>
      <c r="I5" s="212">
        <v>4362.0763157900001</v>
      </c>
      <c r="J5" s="212">
        <v>19995.524620618002</v>
      </c>
      <c r="K5" s="212">
        <v>65858.95</v>
      </c>
      <c r="L5" s="212">
        <v>82879.45</v>
      </c>
      <c r="M5" s="212">
        <v>20702706.489999998</v>
      </c>
      <c r="N5" s="212">
        <v>50375.77</v>
      </c>
      <c r="O5" s="212">
        <v>47204.5</v>
      </c>
      <c r="P5" s="212">
        <v>48782.36</v>
      </c>
    </row>
    <row r="6" spans="1:17" s="20" customFormat="1" ht="18" customHeight="1">
      <c r="A6" s="216" t="s">
        <v>1163</v>
      </c>
      <c r="B6" s="202">
        <v>5485</v>
      </c>
      <c r="C6" s="202">
        <v>26</v>
      </c>
      <c r="D6" s="202">
        <v>3352</v>
      </c>
      <c r="E6" s="203">
        <v>19</v>
      </c>
      <c r="F6" s="202">
        <v>414.49</v>
      </c>
      <c r="G6" s="202">
        <v>65858.95</v>
      </c>
      <c r="H6" s="202">
        <v>82879.45</v>
      </c>
      <c r="I6" s="202">
        <v>4362.0763157900001</v>
      </c>
      <c r="J6" s="202">
        <v>19995.524620618002</v>
      </c>
      <c r="K6" s="202">
        <v>65858.95</v>
      </c>
      <c r="L6" s="202">
        <v>82879.45</v>
      </c>
      <c r="M6" s="239">
        <v>20702706.489999998</v>
      </c>
      <c r="N6" s="202">
        <v>50375.77</v>
      </c>
      <c r="O6" s="202">
        <v>47204.5</v>
      </c>
      <c r="P6" s="202">
        <v>48782.36</v>
      </c>
    </row>
    <row r="7" spans="1:17" s="20" customFormat="1" ht="18" customHeight="1">
      <c r="A7" s="27" t="s">
        <v>350</v>
      </c>
      <c r="B7" s="32"/>
      <c r="C7" s="32"/>
      <c r="D7" s="32"/>
      <c r="E7" s="36"/>
      <c r="F7" s="32"/>
      <c r="G7" s="33"/>
      <c r="H7" s="33"/>
    </row>
    <row r="8" spans="1:17" s="20" customFormat="1" ht="19.5" customHeight="1">
      <c r="A8" s="1103" t="s">
        <v>1164</v>
      </c>
      <c r="B8" s="1103"/>
      <c r="C8" s="1103"/>
      <c r="D8" s="1103"/>
      <c r="E8" s="1103"/>
      <c r="F8" s="1103"/>
      <c r="G8" s="1103"/>
      <c r="H8" s="1103"/>
    </row>
    <row r="9" spans="1:17" s="20" customFormat="1" ht="19.5" customHeight="1">
      <c r="A9" s="1103" t="s">
        <v>116</v>
      </c>
      <c r="B9" s="1103"/>
      <c r="C9" s="1103"/>
      <c r="D9" s="1103"/>
      <c r="E9" s="1103"/>
      <c r="F9" s="1103"/>
      <c r="G9" s="1103"/>
      <c r="H9" s="1103"/>
    </row>
    <row r="10" spans="1:17" s="20" customFormat="1" ht="24.6" customHeight="1"/>
    <row r="12" spans="1:17" hidden="1">
      <c r="E12" s="68">
        <f t="shared" ref="E12:L12" si="0">SUM(E6:E6)</f>
        <v>19</v>
      </c>
      <c r="F12" s="68">
        <f t="shared" si="0"/>
        <v>414.49</v>
      </c>
      <c r="G12" s="68">
        <f t="shared" si="0"/>
        <v>65858.95</v>
      </c>
      <c r="H12" s="68">
        <f t="shared" si="0"/>
        <v>82879.45</v>
      </c>
      <c r="I12" s="68">
        <f t="shared" si="0"/>
        <v>4362.0763157900001</v>
      </c>
      <c r="J12" s="68">
        <f t="shared" si="0"/>
        <v>19995.524620618002</v>
      </c>
      <c r="K12" s="68">
        <f t="shared" si="0"/>
        <v>65858.95</v>
      </c>
      <c r="L12" s="68">
        <f t="shared" si="0"/>
        <v>82879.45</v>
      </c>
    </row>
    <row r="13" spans="1:17" hidden="1">
      <c r="E13" s="148">
        <f>E5-E12</f>
        <v>0</v>
      </c>
      <c r="F13" s="148">
        <f>F5-F12</f>
        <v>0</v>
      </c>
      <c r="G13" s="148">
        <f>G5-G12</f>
        <v>0</v>
      </c>
      <c r="H13" s="148">
        <f>H5-H12</f>
        <v>0</v>
      </c>
      <c r="I13" s="148">
        <f>I12/8</f>
        <v>545.25953947375001</v>
      </c>
      <c r="J13" s="148">
        <f>J12/8</f>
        <v>2499.4405775772502</v>
      </c>
      <c r="K13" s="148">
        <f>K5-K12</f>
        <v>0</v>
      </c>
      <c r="L13" s="148">
        <f>L5-L12</f>
        <v>0</v>
      </c>
      <c r="M13" s="148"/>
      <c r="N13" s="148"/>
      <c r="O13" s="148"/>
      <c r="P13" s="148"/>
    </row>
    <row r="14" spans="1:17" hidden="1"/>
    <row r="15" spans="1:17" hidden="1">
      <c r="I15" s="31">
        <f>H6/E6</f>
        <v>4362.0763157894735</v>
      </c>
      <c r="J15" s="31">
        <f>I15-I6</f>
        <v>-5.2659743232652545E-10</v>
      </c>
      <c r="K15" s="31">
        <f>H6/F6*100</f>
        <v>19995.524620618107</v>
      </c>
      <c r="L15" s="31">
        <f>K15-J6</f>
        <v>1.0550138540565968E-10</v>
      </c>
    </row>
    <row r="16" spans="1:17" hidden="1">
      <c r="I16" s="31" t="e">
        <f>#REF!/#REF!</f>
        <v>#REF!</v>
      </c>
      <c r="J16" s="31" t="e">
        <f>I16-#REF!</f>
        <v>#REF!</v>
      </c>
      <c r="K16" s="31" t="e">
        <f>#REF!/#REF!*100</f>
        <v>#REF!</v>
      </c>
      <c r="L16" s="31" t="e">
        <f>K16-#REF!</f>
        <v>#REF!</v>
      </c>
    </row>
    <row r="17" spans="9:12" hidden="1">
      <c r="I17" s="31" t="e">
        <f>#REF!/#REF!</f>
        <v>#REF!</v>
      </c>
      <c r="J17" s="31" t="e">
        <f>I17-#REF!</f>
        <v>#REF!</v>
      </c>
      <c r="K17" s="31" t="e">
        <f>#REF!/#REF!*100</f>
        <v>#REF!</v>
      </c>
      <c r="L17" s="31" t="e">
        <f>K17-#REF!</f>
        <v>#REF!</v>
      </c>
    </row>
    <row r="18" spans="9:12" hidden="1">
      <c r="I18" s="31" t="e">
        <f>#REF!/#REF!</f>
        <v>#REF!</v>
      </c>
      <c r="J18" s="31" t="e">
        <f>I18-#REF!</f>
        <v>#REF!</v>
      </c>
      <c r="K18" s="31" t="e">
        <f>#REF!/#REF!*100</f>
        <v>#REF!</v>
      </c>
      <c r="L18" s="31" t="e">
        <f>K18-#REF!</f>
        <v>#REF!</v>
      </c>
    </row>
    <row r="19" spans="9:12" hidden="1">
      <c r="I19" s="31" t="e">
        <f>#REF!/#REF!</f>
        <v>#REF!</v>
      </c>
      <c r="J19" s="31" t="e">
        <f>I19-#REF!</f>
        <v>#REF!</v>
      </c>
      <c r="K19" s="31" t="e">
        <f>#REF!/#REF!*100</f>
        <v>#REF!</v>
      </c>
      <c r="L19" s="31" t="e">
        <f>K19-#REF!</f>
        <v>#REF!</v>
      </c>
    </row>
    <row r="20" spans="9:12" hidden="1">
      <c r="I20" s="31" t="e">
        <f>#REF!/#REF!</f>
        <v>#REF!</v>
      </c>
      <c r="J20" s="31" t="e">
        <f>I20-#REF!</f>
        <v>#REF!</v>
      </c>
      <c r="K20" s="31" t="e">
        <f>#REF!/#REF!*100</f>
        <v>#REF!</v>
      </c>
      <c r="L20" s="31" t="e">
        <f>K20-#REF!</f>
        <v>#REF!</v>
      </c>
    </row>
    <row r="21" spans="9:12" hidden="1">
      <c r="I21" s="31" t="e">
        <f>#REF!/#REF!</f>
        <v>#REF!</v>
      </c>
      <c r="J21" s="31" t="e">
        <f>I21-#REF!</f>
        <v>#REF!</v>
      </c>
      <c r="K21" s="31" t="e">
        <f>#REF!/#REF!*100</f>
        <v>#REF!</v>
      </c>
      <c r="L21" s="31" t="e">
        <f>K21-#REF!</f>
        <v>#REF!</v>
      </c>
    </row>
    <row r="22" spans="9:12" hidden="1">
      <c r="I22" s="31" t="e">
        <f>#REF!/#REF!</f>
        <v>#REF!</v>
      </c>
      <c r="J22" s="31" t="e">
        <f>I22-#REF!</f>
        <v>#REF!</v>
      </c>
      <c r="K22" s="31" t="e">
        <f>#REF!/#REF!*100</f>
        <v>#REF!</v>
      </c>
      <c r="L22" s="31" t="e">
        <f>K22-#REF!</f>
        <v>#REF!</v>
      </c>
    </row>
    <row r="23" spans="9:12" hidden="1"/>
    <row r="24" spans="9:12" hidden="1"/>
  </sheetData>
  <mergeCells count="17">
    <mergeCell ref="A9:H9"/>
    <mergeCell ref="J2:J3"/>
    <mergeCell ref="K2:K3"/>
    <mergeCell ref="L2:L3"/>
    <mergeCell ref="M2:M3"/>
    <mergeCell ref="N2:P2"/>
    <mergeCell ref="A8:H8"/>
    <mergeCell ref="A1:Q1"/>
    <mergeCell ref="A2:A3"/>
    <mergeCell ref="B2:B3"/>
    <mergeCell ref="C2:C3"/>
    <mergeCell ref="D2:D3"/>
    <mergeCell ref="E2:E3"/>
    <mergeCell ref="F2:F3"/>
    <mergeCell ref="G2:G3"/>
    <mergeCell ref="H2:H3"/>
    <mergeCell ref="I2:I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10"/>
  <sheetViews>
    <sheetView workbookViewId="0">
      <selection activeCell="B4" sqref="B4:P6"/>
    </sheetView>
  </sheetViews>
  <sheetFormatPr defaultColWidth="8.85546875" defaultRowHeight="15"/>
  <cols>
    <col min="1" max="1" width="22.85546875" style="19" bestFit="1" customWidth="1"/>
    <col min="2" max="16" width="14.7109375" style="19" bestFit="1" customWidth="1"/>
    <col min="17" max="17" width="4.7109375" style="19" bestFit="1" customWidth="1"/>
    <col min="18" max="256" width="8.85546875" style="19"/>
    <col min="257" max="272" width="14.7109375" style="19" bestFit="1" customWidth="1"/>
    <col min="273" max="273" width="4.7109375" style="19" bestFit="1" customWidth="1"/>
    <col min="274" max="512" width="8.85546875" style="19"/>
    <col min="513" max="528" width="14.7109375" style="19" bestFit="1" customWidth="1"/>
    <col min="529" max="529" width="4.7109375" style="19" bestFit="1" customWidth="1"/>
    <col min="530" max="768" width="8.85546875" style="19"/>
    <col min="769" max="784" width="14.7109375" style="19" bestFit="1" customWidth="1"/>
    <col min="785" max="785" width="4.7109375" style="19" bestFit="1" customWidth="1"/>
    <col min="786" max="1024" width="8.85546875" style="19"/>
    <col min="1025" max="1040" width="14.7109375" style="19" bestFit="1" customWidth="1"/>
    <col min="1041" max="1041" width="4.7109375" style="19" bestFit="1" customWidth="1"/>
    <col min="1042" max="1280" width="8.85546875" style="19"/>
    <col min="1281" max="1296" width="14.7109375" style="19" bestFit="1" customWidth="1"/>
    <col min="1297" max="1297" width="4.7109375" style="19" bestFit="1" customWidth="1"/>
    <col min="1298" max="1536" width="8.85546875" style="19"/>
    <col min="1537" max="1552" width="14.7109375" style="19" bestFit="1" customWidth="1"/>
    <col min="1553" max="1553" width="4.7109375" style="19" bestFit="1" customWidth="1"/>
    <col min="1554" max="1792" width="8.85546875" style="19"/>
    <col min="1793" max="1808" width="14.7109375" style="19" bestFit="1" customWidth="1"/>
    <col min="1809" max="1809" width="4.7109375" style="19" bestFit="1" customWidth="1"/>
    <col min="1810" max="2048" width="8.85546875" style="19"/>
    <col min="2049" max="2064" width="14.7109375" style="19" bestFit="1" customWidth="1"/>
    <col min="2065" max="2065" width="4.7109375" style="19" bestFit="1" customWidth="1"/>
    <col min="2066" max="2304" width="8.85546875" style="19"/>
    <col min="2305" max="2320" width="14.7109375" style="19" bestFit="1" customWidth="1"/>
    <col min="2321" max="2321" width="4.7109375" style="19" bestFit="1" customWidth="1"/>
    <col min="2322" max="2560" width="8.85546875" style="19"/>
    <col min="2561" max="2576" width="14.7109375" style="19" bestFit="1" customWidth="1"/>
    <col min="2577" max="2577" width="4.7109375" style="19" bestFit="1" customWidth="1"/>
    <col min="2578" max="2816" width="8.85546875" style="19"/>
    <col min="2817" max="2832" width="14.7109375" style="19" bestFit="1" customWidth="1"/>
    <col min="2833" max="2833" width="4.7109375" style="19" bestFit="1" customWidth="1"/>
    <col min="2834" max="3072" width="8.85546875" style="19"/>
    <col min="3073" max="3088" width="14.7109375" style="19" bestFit="1" customWidth="1"/>
    <col min="3089" max="3089" width="4.7109375" style="19" bestFit="1" customWidth="1"/>
    <col min="3090" max="3328" width="8.85546875" style="19"/>
    <col min="3329" max="3344" width="14.7109375" style="19" bestFit="1" customWidth="1"/>
    <col min="3345" max="3345" width="4.7109375" style="19" bestFit="1" customWidth="1"/>
    <col min="3346" max="3584" width="8.85546875" style="19"/>
    <col min="3585" max="3600" width="14.7109375" style="19" bestFit="1" customWidth="1"/>
    <col min="3601" max="3601" width="4.7109375" style="19" bestFit="1" customWidth="1"/>
    <col min="3602" max="3840" width="8.85546875" style="19"/>
    <col min="3841" max="3856" width="14.7109375" style="19" bestFit="1" customWidth="1"/>
    <col min="3857" max="3857" width="4.7109375" style="19" bestFit="1" customWidth="1"/>
    <col min="3858" max="4096" width="8.85546875" style="19"/>
    <col min="4097" max="4112" width="14.7109375" style="19" bestFit="1" customWidth="1"/>
    <col min="4113" max="4113" width="4.7109375" style="19" bestFit="1" customWidth="1"/>
    <col min="4114" max="4352" width="8.85546875" style="19"/>
    <col min="4353" max="4368" width="14.7109375" style="19" bestFit="1" customWidth="1"/>
    <col min="4369" max="4369" width="4.7109375" style="19" bestFit="1" customWidth="1"/>
    <col min="4370" max="4608" width="8.85546875" style="19"/>
    <col min="4609" max="4624" width="14.7109375" style="19" bestFit="1" customWidth="1"/>
    <col min="4625" max="4625" width="4.7109375" style="19" bestFit="1" customWidth="1"/>
    <col min="4626" max="4864" width="8.85546875" style="19"/>
    <col min="4865" max="4880" width="14.7109375" style="19" bestFit="1" customWidth="1"/>
    <col min="4881" max="4881" width="4.7109375" style="19" bestFit="1" customWidth="1"/>
    <col min="4882" max="5120" width="8.85546875" style="19"/>
    <col min="5121" max="5136" width="14.7109375" style="19" bestFit="1" customWidth="1"/>
    <col min="5137" max="5137" width="4.7109375" style="19" bestFit="1" customWidth="1"/>
    <col min="5138" max="5376" width="8.85546875" style="19"/>
    <col min="5377" max="5392" width="14.7109375" style="19" bestFit="1" customWidth="1"/>
    <col min="5393" max="5393" width="4.7109375" style="19" bestFit="1" customWidth="1"/>
    <col min="5394" max="5632" width="8.85546875" style="19"/>
    <col min="5633" max="5648" width="14.7109375" style="19" bestFit="1" customWidth="1"/>
    <col min="5649" max="5649" width="4.7109375" style="19" bestFit="1" customWidth="1"/>
    <col min="5650" max="5888" width="8.85546875" style="19"/>
    <col min="5889" max="5904" width="14.7109375" style="19" bestFit="1" customWidth="1"/>
    <col min="5905" max="5905" width="4.7109375" style="19" bestFit="1" customWidth="1"/>
    <col min="5906" max="6144" width="8.85546875" style="19"/>
    <col min="6145" max="6160" width="14.7109375" style="19" bestFit="1" customWidth="1"/>
    <col min="6161" max="6161" width="4.7109375" style="19" bestFit="1" customWidth="1"/>
    <col min="6162" max="6400" width="8.85546875" style="19"/>
    <col min="6401" max="6416" width="14.7109375" style="19" bestFit="1" customWidth="1"/>
    <col min="6417" max="6417" width="4.7109375" style="19" bestFit="1" customWidth="1"/>
    <col min="6418" max="6656" width="8.85546875" style="19"/>
    <col min="6657" max="6672" width="14.7109375" style="19" bestFit="1" customWidth="1"/>
    <col min="6673" max="6673" width="4.7109375" style="19" bestFit="1" customWidth="1"/>
    <col min="6674" max="6912" width="8.85546875" style="19"/>
    <col min="6913" max="6928" width="14.7109375" style="19" bestFit="1" customWidth="1"/>
    <col min="6929" max="6929" width="4.7109375" style="19" bestFit="1" customWidth="1"/>
    <col min="6930" max="7168" width="8.85546875" style="19"/>
    <col min="7169" max="7184" width="14.7109375" style="19" bestFit="1" customWidth="1"/>
    <col min="7185" max="7185" width="4.7109375" style="19" bestFit="1" customWidth="1"/>
    <col min="7186" max="7424" width="8.85546875" style="19"/>
    <col min="7425" max="7440" width="14.7109375" style="19" bestFit="1" customWidth="1"/>
    <col min="7441" max="7441" width="4.7109375" style="19" bestFit="1" customWidth="1"/>
    <col min="7442" max="7680" width="8.85546875" style="19"/>
    <col min="7681" max="7696" width="14.7109375" style="19" bestFit="1" customWidth="1"/>
    <col min="7697" max="7697" width="4.7109375" style="19" bestFit="1" customWidth="1"/>
    <col min="7698" max="7936" width="8.85546875" style="19"/>
    <col min="7937" max="7952" width="14.7109375" style="19" bestFit="1" customWidth="1"/>
    <col min="7953" max="7953" width="4.7109375" style="19" bestFit="1" customWidth="1"/>
    <col min="7954" max="8192" width="8.85546875" style="19"/>
    <col min="8193" max="8208" width="14.7109375" style="19" bestFit="1" customWidth="1"/>
    <col min="8209" max="8209" width="4.7109375" style="19" bestFit="1" customWidth="1"/>
    <col min="8210" max="8448" width="8.85546875" style="19"/>
    <col min="8449" max="8464" width="14.7109375" style="19" bestFit="1" customWidth="1"/>
    <col min="8465" max="8465" width="4.7109375" style="19" bestFit="1" customWidth="1"/>
    <col min="8466" max="8704" width="8.85546875" style="19"/>
    <col min="8705" max="8720" width="14.7109375" style="19" bestFit="1" customWidth="1"/>
    <col min="8721" max="8721" width="4.7109375" style="19" bestFit="1" customWidth="1"/>
    <col min="8722" max="8960" width="8.85546875" style="19"/>
    <col min="8961" max="8976" width="14.7109375" style="19" bestFit="1" customWidth="1"/>
    <col min="8977" max="8977" width="4.7109375" style="19" bestFit="1" customWidth="1"/>
    <col min="8978" max="9216" width="8.85546875" style="19"/>
    <col min="9217" max="9232" width="14.7109375" style="19" bestFit="1" customWidth="1"/>
    <col min="9233" max="9233" width="4.7109375" style="19" bestFit="1" customWidth="1"/>
    <col min="9234" max="9472" width="8.85546875" style="19"/>
    <col min="9473" max="9488" width="14.7109375" style="19" bestFit="1" customWidth="1"/>
    <col min="9489" max="9489" width="4.7109375" style="19" bestFit="1" customWidth="1"/>
    <col min="9490" max="9728" width="8.85546875" style="19"/>
    <col min="9729" max="9744" width="14.7109375" style="19" bestFit="1" customWidth="1"/>
    <col min="9745" max="9745" width="4.7109375" style="19" bestFit="1" customWidth="1"/>
    <col min="9746" max="9984" width="8.85546875" style="19"/>
    <col min="9985" max="10000" width="14.7109375" style="19" bestFit="1" customWidth="1"/>
    <col min="10001" max="10001" width="4.7109375" style="19" bestFit="1" customWidth="1"/>
    <col min="10002" max="10240" width="8.85546875" style="19"/>
    <col min="10241" max="10256" width="14.7109375" style="19" bestFit="1" customWidth="1"/>
    <col min="10257" max="10257" width="4.7109375" style="19" bestFit="1" customWidth="1"/>
    <col min="10258" max="10496" width="8.85546875" style="19"/>
    <col min="10497" max="10512" width="14.7109375" style="19" bestFit="1" customWidth="1"/>
    <col min="10513" max="10513" width="4.7109375" style="19" bestFit="1" customWidth="1"/>
    <col min="10514" max="10752" width="8.85546875" style="19"/>
    <col min="10753" max="10768" width="14.7109375" style="19" bestFit="1" customWidth="1"/>
    <col min="10769" max="10769" width="4.7109375" style="19" bestFit="1" customWidth="1"/>
    <col min="10770" max="11008" width="8.85546875" style="19"/>
    <col min="11009" max="11024" width="14.7109375" style="19" bestFit="1" customWidth="1"/>
    <col min="11025" max="11025" width="4.7109375" style="19" bestFit="1" customWidth="1"/>
    <col min="11026" max="11264" width="8.85546875" style="19"/>
    <col min="11265" max="11280" width="14.7109375" style="19" bestFit="1" customWidth="1"/>
    <col min="11281" max="11281" width="4.7109375" style="19" bestFit="1" customWidth="1"/>
    <col min="11282" max="11520" width="8.85546875" style="19"/>
    <col min="11521" max="11536" width="14.7109375" style="19" bestFit="1" customWidth="1"/>
    <col min="11537" max="11537" width="4.7109375" style="19" bestFit="1" customWidth="1"/>
    <col min="11538" max="11776" width="8.85546875" style="19"/>
    <col min="11777" max="11792" width="14.7109375" style="19" bestFit="1" customWidth="1"/>
    <col min="11793" max="11793" width="4.7109375" style="19" bestFit="1" customWidth="1"/>
    <col min="11794" max="12032" width="8.85546875" style="19"/>
    <col min="12033" max="12048" width="14.7109375" style="19" bestFit="1" customWidth="1"/>
    <col min="12049" max="12049" width="4.7109375" style="19" bestFit="1" customWidth="1"/>
    <col min="12050" max="12288" width="8.85546875" style="19"/>
    <col min="12289" max="12304" width="14.7109375" style="19" bestFit="1" customWidth="1"/>
    <col min="12305" max="12305" width="4.7109375" style="19" bestFit="1" customWidth="1"/>
    <col min="12306" max="12544" width="8.85546875" style="19"/>
    <col min="12545" max="12560" width="14.7109375" style="19" bestFit="1" customWidth="1"/>
    <col min="12561" max="12561" width="4.7109375" style="19" bestFit="1" customWidth="1"/>
    <col min="12562" max="12800" width="8.85546875" style="19"/>
    <col min="12801" max="12816" width="14.7109375" style="19" bestFit="1" customWidth="1"/>
    <col min="12817" max="12817" width="4.7109375" style="19" bestFit="1" customWidth="1"/>
    <col min="12818" max="13056" width="8.85546875" style="19"/>
    <col min="13057" max="13072" width="14.7109375" style="19" bestFit="1" customWidth="1"/>
    <col min="13073" max="13073" width="4.7109375" style="19" bestFit="1" customWidth="1"/>
    <col min="13074" max="13312" width="8.85546875" style="19"/>
    <col min="13313" max="13328" width="14.7109375" style="19" bestFit="1" customWidth="1"/>
    <col min="13329" max="13329" width="4.7109375" style="19" bestFit="1" customWidth="1"/>
    <col min="13330" max="13568" width="8.85546875" style="19"/>
    <col min="13569" max="13584" width="14.7109375" style="19" bestFit="1" customWidth="1"/>
    <col min="13585" max="13585" width="4.7109375" style="19" bestFit="1" customWidth="1"/>
    <col min="13586" max="13824" width="8.85546875" style="19"/>
    <col min="13825" max="13840" width="14.7109375" style="19" bestFit="1" customWidth="1"/>
    <col min="13841" max="13841" width="4.7109375" style="19" bestFit="1" customWidth="1"/>
    <col min="13842" max="14080" width="8.85546875" style="19"/>
    <col min="14081" max="14096" width="14.7109375" style="19" bestFit="1" customWidth="1"/>
    <col min="14097" max="14097" width="4.7109375" style="19" bestFit="1" customWidth="1"/>
    <col min="14098" max="14336" width="8.85546875" style="19"/>
    <col min="14337" max="14352" width="14.7109375" style="19" bestFit="1" customWidth="1"/>
    <col min="14353" max="14353" width="4.7109375" style="19" bestFit="1" customWidth="1"/>
    <col min="14354" max="14592" width="8.85546875" style="19"/>
    <col min="14593" max="14608" width="14.7109375" style="19" bestFit="1" customWidth="1"/>
    <col min="14609" max="14609" width="4.7109375" style="19" bestFit="1" customWidth="1"/>
    <col min="14610" max="14848" width="8.85546875" style="19"/>
    <col min="14849" max="14864" width="14.7109375" style="19" bestFit="1" customWidth="1"/>
    <col min="14865" max="14865" width="4.7109375" style="19" bestFit="1" customWidth="1"/>
    <col min="14866" max="15104" width="8.85546875" style="19"/>
    <col min="15105" max="15120" width="14.7109375" style="19" bestFit="1" customWidth="1"/>
    <col min="15121" max="15121" width="4.7109375" style="19" bestFit="1" customWidth="1"/>
    <col min="15122" max="15360" width="8.85546875" style="19"/>
    <col min="15361" max="15376" width="14.7109375" style="19" bestFit="1" customWidth="1"/>
    <col min="15377" max="15377" width="4.7109375" style="19" bestFit="1" customWidth="1"/>
    <col min="15378" max="15616" width="8.85546875" style="19"/>
    <col min="15617" max="15632" width="14.7109375" style="19" bestFit="1" customWidth="1"/>
    <col min="15633" max="15633" width="4.7109375" style="19" bestFit="1" customWidth="1"/>
    <col min="15634" max="15872" width="8.85546875" style="19"/>
    <col min="15873" max="15888" width="14.7109375" style="19" bestFit="1" customWidth="1"/>
    <col min="15889" max="15889" width="4.7109375" style="19" bestFit="1" customWidth="1"/>
    <col min="15890" max="16128" width="8.85546875" style="19"/>
    <col min="16129" max="16144" width="14.7109375" style="19" bestFit="1" customWidth="1"/>
    <col min="16145" max="16145" width="4.7109375" style="19" bestFit="1" customWidth="1"/>
    <col min="16146" max="16384" width="8.85546875" style="19"/>
  </cols>
  <sheetData>
    <row r="1" spans="1:16" ht="14.25" customHeight="1">
      <c r="A1" s="1159" t="s">
        <v>117</v>
      </c>
      <c r="B1" s="1159"/>
      <c r="C1" s="1159"/>
      <c r="D1" s="1159"/>
      <c r="E1" s="1159"/>
      <c r="F1" s="1159"/>
      <c r="G1" s="1159"/>
      <c r="H1" s="1159"/>
      <c r="I1" s="1159"/>
      <c r="J1" s="1159"/>
      <c r="K1" s="1159"/>
      <c r="L1" s="1159"/>
      <c r="M1" s="1159"/>
      <c r="N1" s="1159"/>
      <c r="O1" s="1159"/>
      <c r="P1" s="1159"/>
    </row>
    <row r="2" spans="1:16" s="20" customFormat="1" ht="18.75" customHeight="1">
      <c r="A2" s="1147" t="s">
        <v>51</v>
      </c>
      <c r="B2" s="1147" t="s">
        <v>107</v>
      </c>
      <c r="C2" s="1147" t="s">
        <v>443</v>
      </c>
      <c r="D2" s="1147" t="s">
        <v>108</v>
      </c>
      <c r="E2" s="1147" t="s">
        <v>109</v>
      </c>
      <c r="F2" s="1147" t="s">
        <v>352</v>
      </c>
      <c r="G2" s="1147" t="s">
        <v>353</v>
      </c>
      <c r="H2" s="1147" t="s">
        <v>122</v>
      </c>
      <c r="I2" s="1147" t="s">
        <v>392</v>
      </c>
      <c r="J2" s="1147" t="s">
        <v>444</v>
      </c>
      <c r="K2" s="1147" t="s">
        <v>354</v>
      </c>
      <c r="L2" s="1147" t="s">
        <v>110</v>
      </c>
      <c r="M2" s="1147" t="s">
        <v>111</v>
      </c>
      <c r="N2" s="1194" t="s">
        <v>118</v>
      </c>
      <c r="O2" s="1195"/>
      <c r="P2" s="1196"/>
    </row>
    <row r="3" spans="1:16" s="20" customFormat="1" ht="39.75" customHeight="1">
      <c r="A3" s="1148"/>
      <c r="B3" s="1148"/>
      <c r="C3" s="1148"/>
      <c r="D3" s="1148"/>
      <c r="E3" s="1148"/>
      <c r="F3" s="1148"/>
      <c r="G3" s="1148"/>
      <c r="H3" s="1148"/>
      <c r="I3" s="1148"/>
      <c r="J3" s="1148"/>
      <c r="K3" s="1148"/>
      <c r="L3" s="1148"/>
      <c r="M3" s="1148"/>
      <c r="N3" s="235" t="s">
        <v>113</v>
      </c>
      <c r="O3" s="235" t="s">
        <v>114</v>
      </c>
      <c r="P3" s="235" t="s">
        <v>115</v>
      </c>
    </row>
    <row r="4" spans="1:16" s="23" customFormat="1" ht="18" customHeight="1">
      <c r="A4" s="225" t="s">
        <v>600</v>
      </c>
      <c r="B4" s="240">
        <v>1968</v>
      </c>
      <c r="C4" s="236">
        <v>24</v>
      </c>
      <c r="D4" s="240">
        <v>2053</v>
      </c>
      <c r="E4" s="240">
        <v>249</v>
      </c>
      <c r="F4" s="226">
        <v>46328.019970000001</v>
      </c>
      <c r="G4" s="227">
        <v>7429579.2529999996</v>
      </c>
      <c r="H4" s="227">
        <v>15397908.220000001</v>
      </c>
      <c r="I4" s="226">
        <v>61838.988830000002</v>
      </c>
      <c r="J4" s="226">
        <v>33236.706919999997</v>
      </c>
      <c r="K4" s="227">
        <v>7429579.2529999996</v>
      </c>
      <c r="L4" s="227">
        <v>15397908.220000001</v>
      </c>
      <c r="M4" s="241">
        <v>20295812.59</v>
      </c>
      <c r="N4" s="212">
        <v>15431.75</v>
      </c>
      <c r="O4" s="212">
        <v>8055.8</v>
      </c>
      <c r="P4" s="212">
        <v>14690.7</v>
      </c>
    </row>
    <row r="5" spans="1:16" s="21" customFormat="1" ht="18" customHeight="1">
      <c r="A5" s="229" t="s">
        <v>1160</v>
      </c>
      <c r="B5" s="236">
        <v>1968</v>
      </c>
      <c r="C5" s="236">
        <v>24</v>
      </c>
      <c r="D5" s="236">
        <v>1950</v>
      </c>
      <c r="E5" s="236">
        <v>19</v>
      </c>
      <c r="F5" s="212">
        <v>3850.38</v>
      </c>
      <c r="G5" s="212">
        <v>500846.51</v>
      </c>
      <c r="H5" s="212">
        <v>1330686.78</v>
      </c>
      <c r="I5" s="212">
        <v>70036.149999999994</v>
      </c>
      <c r="J5" s="212">
        <v>34559.870000000003</v>
      </c>
      <c r="K5" s="237">
        <v>500846.51</v>
      </c>
      <c r="L5" s="237">
        <v>1330686.78</v>
      </c>
      <c r="M5" s="237">
        <v>20556970.899999999</v>
      </c>
      <c r="N5" s="212">
        <v>15044.35</v>
      </c>
      <c r="O5" s="212">
        <v>14151.4</v>
      </c>
      <c r="P5" s="212">
        <v>14631.1</v>
      </c>
    </row>
    <row r="6" spans="1:16" s="20" customFormat="1" ht="18" customHeight="1">
      <c r="A6" s="216" t="s">
        <v>1163</v>
      </c>
      <c r="B6" s="203">
        <v>1968</v>
      </c>
      <c r="C6" s="203">
        <v>24</v>
      </c>
      <c r="D6" s="203">
        <v>1950</v>
      </c>
      <c r="E6" s="203">
        <v>19</v>
      </c>
      <c r="F6" s="202">
        <v>3850.38</v>
      </c>
      <c r="G6" s="230">
        <v>500846.51</v>
      </c>
      <c r="H6" s="230">
        <v>1330686.78</v>
      </c>
      <c r="I6" s="202">
        <v>70036.149999999994</v>
      </c>
      <c r="J6" s="202">
        <v>34559.870000000003</v>
      </c>
      <c r="K6" s="230">
        <v>500846.51</v>
      </c>
      <c r="L6" s="230">
        <v>1330686.78</v>
      </c>
      <c r="M6" s="239">
        <v>20556970.899999999</v>
      </c>
      <c r="N6" s="202">
        <v>15044.35</v>
      </c>
      <c r="O6" s="202">
        <v>14151.4</v>
      </c>
      <c r="P6" s="202">
        <v>14631.1</v>
      </c>
    </row>
    <row r="7" spans="1:16" s="22" customFormat="1" ht="15" customHeight="1">
      <c r="A7" s="26" t="s">
        <v>350</v>
      </c>
      <c r="B7" s="29"/>
      <c r="C7" s="36"/>
      <c r="D7" s="29"/>
      <c r="E7" s="29"/>
      <c r="F7" s="24"/>
      <c r="G7" s="30"/>
      <c r="H7" s="30"/>
    </row>
    <row r="8" spans="1:16" s="22" customFormat="1" ht="13.5" customHeight="1">
      <c r="A8" s="1197" t="s">
        <v>119</v>
      </c>
      <c r="B8" s="1197"/>
      <c r="C8" s="1197"/>
      <c r="D8" s="1197"/>
      <c r="E8" s="1197"/>
      <c r="F8" s="1197"/>
      <c r="G8" s="1197"/>
      <c r="H8" s="1197"/>
    </row>
    <row r="9" spans="1:16" s="22" customFormat="1" ht="13.5" customHeight="1">
      <c r="A9" s="1197" t="s">
        <v>1162</v>
      </c>
      <c r="B9" s="1197"/>
      <c r="C9" s="1197"/>
      <c r="D9" s="1197"/>
      <c r="E9" s="1197"/>
      <c r="F9" s="1197"/>
      <c r="G9" s="1197"/>
      <c r="H9" s="1197"/>
    </row>
    <row r="10" spans="1:16" s="22" customFormat="1">
      <c r="A10" s="190" t="s">
        <v>120</v>
      </c>
      <c r="B10" s="190"/>
      <c r="C10" s="190"/>
      <c r="D10" s="190"/>
      <c r="E10" s="190"/>
      <c r="F10" s="190"/>
      <c r="G10" s="190"/>
      <c r="H10" s="190"/>
    </row>
  </sheetData>
  <mergeCells count="17">
    <mergeCell ref="A9:H9"/>
    <mergeCell ref="J2:J3"/>
    <mergeCell ref="K2:K3"/>
    <mergeCell ref="L2:L3"/>
    <mergeCell ref="M2:M3"/>
    <mergeCell ref="N2:P2"/>
    <mergeCell ref="A8:H8"/>
    <mergeCell ref="A1:P1"/>
    <mergeCell ref="A2:A3"/>
    <mergeCell ref="B2:B3"/>
    <mergeCell ref="C2:C3"/>
    <mergeCell ref="D2:D3"/>
    <mergeCell ref="E2:E3"/>
    <mergeCell ref="F2:F3"/>
    <mergeCell ref="G2:G3"/>
    <mergeCell ref="H2:H3"/>
    <mergeCell ref="I2:I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47"/>
  <sheetViews>
    <sheetView zoomScaleNormal="100" workbookViewId="0">
      <selection activeCell="E5" sqref="E5"/>
    </sheetView>
  </sheetViews>
  <sheetFormatPr defaultColWidth="8.85546875" defaultRowHeight="15"/>
  <cols>
    <col min="1" max="1" width="48.42578125" style="19" customWidth="1"/>
    <col min="2" max="2" width="20.140625" style="19" customWidth="1"/>
    <col min="3" max="3" width="17" style="19" customWidth="1"/>
    <col min="4" max="4" width="17.85546875" style="19" bestFit="1" customWidth="1"/>
    <col min="5" max="16384" width="8.85546875" style="19"/>
  </cols>
  <sheetData>
    <row r="1" spans="1:21">
      <c r="A1" s="1098" t="s">
        <v>310</v>
      </c>
      <c r="B1" s="1099"/>
      <c r="C1" s="1100"/>
      <c r="D1" s="20"/>
    </row>
    <row r="2" spans="1:21" s="20" customFormat="1">
      <c r="A2" s="936" t="s">
        <v>312</v>
      </c>
      <c r="B2" s="325" t="s">
        <v>600</v>
      </c>
      <c r="C2" s="325" t="s">
        <v>1160</v>
      </c>
    </row>
    <row r="3" spans="1:21" s="20" customFormat="1">
      <c r="A3" s="326" t="s">
        <v>399</v>
      </c>
      <c r="B3" s="286">
        <v>7</v>
      </c>
      <c r="C3" s="286">
        <v>7</v>
      </c>
    </row>
    <row r="4" spans="1:21" s="20" customFormat="1">
      <c r="A4" s="327" t="s">
        <v>400</v>
      </c>
      <c r="B4" s="286"/>
      <c r="C4" s="286"/>
    </row>
    <row r="5" spans="1:21" s="20" customFormat="1">
      <c r="A5" s="328" t="s">
        <v>401</v>
      </c>
      <c r="B5" s="329">
        <v>3</v>
      </c>
      <c r="C5" s="329">
        <v>3</v>
      </c>
    </row>
    <row r="6" spans="1:21" s="20" customFormat="1">
      <c r="A6" s="328" t="s">
        <v>402</v>
      </c>
      <c r="B6" s="330">
        <v>3</v>
      </c>
      <c r="C6" s="330">
        <v>3</v>
      </c>
    </row>
    <row r="7" spans="1:21" s="20" customFormat="1">
      <c r="A7" s="328" t="s">
        <v>403</v>
      </c>
      <c r="B7" s="330">
        <v>3</v>
      </c>
      <c r="C7" s="330">
        <v>3</v>
      </c>
    </row>
    <row r="8" spans="1:21" s="20" customFormat="1">
      <c r="A8" s="328" t="s">
        <v>404</v>
      </c>
      <c r="B8" s="330">
        <v>5</v>
      </c>
      <c r="C8" s="330">
        <v>5</v>
      </c>
    </row>
    <row r="9" spans="1:21" s="20" customFormat="1">
      <c r="A9" s="328" t="s">
        <v>1046</v>
      </c>
      <c r="B9" s="331">
        <v>0</v>
      </c>
      <c r="C9" s="331">
        <v>0</v>
      </c>
      <c r="F9" s="35"/>
    </row>
    <row r="10" spans="1:21" s="20" customFormat="1">
      <c r="A10" s="327" t="s">
        <v>8</v>
      </c>
      <c r="B10" s="332">
        <v>4639</v>
      </c>
      <c r="C10" s="332">
        <v>4642</v>
      </c>
    </row>
    <row r="11" spans="1:21" s="20" customFormat="1">
      <c r="A11" s="327" t="s">
        <v>9</v>
      </c>
      <c r="B11" s="332">
        <v>3582</v>
      </c>
      <c r="C11" s="332">
        <v>3591</v>
      </c>
      <c r="F11" s="35"/>
    </row>
    <row r="12" spans="1:21" s="20" customFormat="1">
      <c r="A12" s="327" t="s">
        <v>10</v>
      </c>
      <c r="B12" s="332">
        <v>2772</v>
      </c>
      <c r="C12" s="332">
        <v>2771</v>
      </c>
    </row>
    <row r="13" spans="1:21" s="20" customFormat="1">
      <c r="A13" s="327" t="s">
        <v>11</v>
      </c>
      <c r="B13" s="332">
        <v>445</v>
      </c>
      <c r="C13" s="332">
        <v>446</v>
      </c>
    </row>
    <row r="14" spans="1:21" s="20" customFormat="1">
      <c r="A14" s="327" t="s">
        <v>12</v>
      </c>
      <c r="B14" s="332">
        <v>2206</v>
      </c>
      <c r="C14" s="332">
        <v>2181</v>
      </c>
    </row>
    <row r="15" spans="1:21" s="20" customFormat="1">
      <c r="A15" s="327" t="s">
        <v>378</v>
      </c>
      <c r="B15" s="332">
        <v>3587</v>
      </c>
      <c r="C15" s="332">
        <v>3587</v>
      </c>
      <c r="D15" s="333"/>
      <c r="E15" s="333"/>
      <c r="F15" s="333"/>
      <c r="G15" s="333"/>
      <c r="H15" s="333"/>
      <c r="I15" s="333"/>
      <c r="J15" s="333"/>
      <c r="K15" s="333"/>
      <c r="L15" s="333"/>
      <c r="M15" s="333"/>
      <c r="N15" s="333"/>
      <c r="O15" s="333"/>
      <c r="P15" s="333"/>
      <c r="Q15" s="333"/>
      <c r="R15" s="333"/>
      <c r="S15" s="333"/>
      <c r="T15" s="333"/>
      <c r="U15" s="333"/>
    </row>
    <row r="16" spans="1:21" s="20" customFormat="1">
      <c r="A16" s="327" t="s">
        <v>1146</v>
      </c>
      <c r="B16" s="332">
        <v>5</v>
      </c>
      <c r="C16" s="332">
        <v>5</v>
      </c>
      <c r="D16" s="333"/>
      <c r="E16" s="333"/>
      <c r="F16" s="333"/>
      <c r="G16" s="333"/>
      <c r="H16" s="333"/>
      <c r="I16" s="333"/>
      <c r="J16" s="333"/>
      <c r="K16" s="333"/>
      <c r="L16" s="333"/>
      <c r="M16" s="333"/>
      <c r="N16" s="333"/>
      <c r="O16" s="333"/>
      <c r="P16" s="333"/>
      <c r="Q16" s="333"/>
      <c r="R16" s="333"/>
      <c r="S16" s="333"/>
      <c r="T16" s="333"/>
      <c r="U16" s="333"/>
    </row>
    <row r="17" spans="1:21" s="20" customFormat="1">
      <c r="A17" s="334" t="s">
        <v>13</v>
      </c>
      <c r="B17" s="332">
        <v>9975</v>
      </c>
      <c r="C17" s="332">
        <v>9975</v>
      </c>
      <c r="D17" s="333"/>
      <c r="E17" s="333"/>
      <c r="F17" s="333"/>
      <c r="G17" s="333"/>
      <c r="H17" s="935"/>
      <c r="I17" s="32"/>
      <c r="J17" s="335"/>
      <c r="K17" s="333"/>
      <c r="L17" s="333"/>
      <c r="M17" s="333"/>
      <c r="N17" s="333"/>
      <c r="O17" s="333"/>
      <c r="P17" s="333"/>
      <c r="Q17" s="333"/>
      <c r="R17" s="333"/>
      <c r="S17" s="333"/>
      <c r="T17" s="333"/>
      <c r="U17" s="333"/>
    </row>
    <row r="18" spans="1:21" s="20" customFormat="1">
      <c r="A18" s="334" t="s">
        <v>14</v>
      </c>
      <c r="B18" s="332">
        <v>18</v>
      </c>
      <c r="C18" s="332">
        <v>18</v>
      </c>
      <c r="D18" s="335"/>
      <c r="E18" s="333"/>
      <c r="F18" s="333"/>
      <c r="G18" s="333"/>
      <c r="H18" s="333"/>
      <c r="I18" s="333"/>
      <c r="J18" s="333"/>
      <c r="K18" s="333"/>
      <c r="L18" s="333"/>
      <c r="M18" s="333"/>
      <c r="N18" s="333"/>
      <c r="O18" s="333"/>
      <c r="P18" s="333"/>
      <c r="Q18" s="333"/>
      <c r="R18" s="333"/>
      <c r="S18" s="333"/>
      <c r="T18" s="333"/>
      <c r="U18" s="333"/>
    </row>
    <row r="19" spans="1:21" s="20" customFormat="1">
      <c r="A19" s="327" t="s">
        <v>15</v>
      </c>
      <c r="B19" s="332">
        <v>2</v>
      </c>
      <c r="C19" s="332">
        <v>2</v>
      </c>
      <c r="D19" s="333"/>
      <c r="E19" s="333"/>
      <c r="F19" s="333"/>
      <c r="G19" s="333"/>
      <c r="H19" s="333"/>
      <c r="I19" s="333"/>
      <c r="J19" s="333"/>
      <c r="K19" s="333"/>
      <c r="L19" s="333"/>
      <c r="M19" s="333"/>
      <c r="N19" s="333"/>
      <c r="O19" s="333"/>
      <c r="P19" s="333"/>
      <c r="Q19" s="333"/>
      <c r="R19" s="333"/>
      <c r="S19" s="333"/>
      <c r="T19" s="333"/>
      <c r="U19" s="333"/>
    </row>
    <row r="20" spans="1:21" s="20" customFormat="1">
      <c r="A20" s="334" t="s">
        <v>16</v>
      </c>
      <c r="B20" s="286">
        <v>272</v>
      </c>
      <c r="C20" s="774">
        <v>276</v>
      </c>
      <c r="D20" s="333"/>
      <c r="E20" s="333"/>
      <c r="F20" s="333"/>
      <c r="G20" s="333"/>
      <c r="H20" s="333"/>
      <c r="I20" s="333"/>
      <c r="J20" s="333"/>
      <c r="K20" s="333"/>
      <c r="L20" s="333"/>
      <c r="M20" s="333"/>
      <c r="N20" s="333"/>
      <c r="O20" s="333"/>
      <c r="P20" s="333"/>
      <c r="Q20" s="333"/>
      <c r="R20" s="333"/>
      <c r="S20" s="333"/>
      <c r="T20" s="333"/>
      <c r="U20" s="333"/>
    </row>
    <row r="21" spans="1:21" s="20" customFormat="1">
      <c r="A21" s="334" t="s">
        <v>17</v>
      </c>
      <c r="B21" s="286">
        <v>615</v>
      </c>
      <c r="C21" s="774">
        <v>617</v>
      </c>
      <c r="D21" s="333"/>
      <c r="E21" s="333"/>
      <c r="F21" s="333"/>
      <c r="G21" s="333"/>
      <c r="H21" s="333"/>
      <c r="I21" s="333"/>
      <c r="J21" s="333"/>
      <c r="K21" s="333"/>
      <c r="L21" s="333"/>
      <c r="M21" s="333"/>
      <c r="N21" s="333"/>
      <c r="O21" s="333"/>
      <c r="P21" s="333"/>
      <c r="Q21" s="333"/>
      <c r="R21" s="333"/>
      <c r="S21" s="333"/>
      <c r="T21" s="333"/>
      <c r="U21" s="333"/>
    </row>
    <row r="22" spans="1:21" s="20" customFormat="1">
      <c r="A22" s="327" t="s">
        <v>18</v>
      </c>
      <c r="B22" s="332">
        <v>215</v>
      </c>
      <c r="C22" s="775">
        <v>215</v>
      </c>
      <c r="D22" s="333"/>
      <c r="E22" s="333"/>
      <c r="F22" s="333"/>
      <c r="G22" s="333"/>
      <c r="H22" s="333"/>
      <c r="I22" s="333"/>
      <c r="J22" s="333"/>
      <c r="K22" s="333"/>
      <c r="L22" s="333"/>
      <c r="M22" s="333"/>
      <c r="N22" s="333"/>
      <c r="O22" s="333"/>
      <c r="P22" s="333"/>
      <c r="Q22" s="333"/>
      <c r="R22" s="333"/>
      <c r="S22" s="333"/>
      <c r="T22" s="333"/>
      <c r="U22" s="333"/>
    </row>
    <row r="23" spans="1:21" s="20" customFormat="1">
      <c r="A23" s="327" t="s">
        <v>19</v>
      </c>
      <c r="B23" s="332">
        <v>65</v>
      </c>
      <c r="C23" s="332">
        <v>65</v>
      </c>
      <c r="D23" s="333"/>
      <c r="E23" s="333"/>
      <c r="F23" s="333"/>
      <c r="G23" s="333"/>
      <c r="H23" s="333"/>
      <c r="I23" s="333"/>
      <c r="J23" s="333"/>
      <c r="K23" s="333"/>
      <c r="L23" s="333"/>
      <c r="M23" s="333"/>
      <c r="N23" s="333"/>
      <c r="O23" s="333"/>
      <c r="P23" s="333"/>
      <c r="Q23" s="333"/>
      <c r="R23" s="333"/>
      <c r="S23" s="333"/>
      <c r="T23" s="333"/>
      <c r="U23" s="333"/>
    </row>
    <row r="24" spans="1:21" s="20" customFormat="1">
      <c r="A24" s="327" t="s">
        <v>20</v>
      </c>
      <c r="B24" s="332">
        <v>1</v>
      </c>
      <c r="C24" s="332">
        <v>1</v>
      </c>
    </row>
    <row r="25" spans="1:21" s="20" customFormat="1">
      <c r="A25" s="327" t="s">
        <v>21</v>
      </c>
      <c r="B25" s="332">
        <v>30</v>
      </c>
      <c r="C25" s="332">
        <v>30</v>
      </c>
      <c r="G25" s="544"/>
    </row>
    <row r="26" spans="1:21" s="20" customFormat="1">
      <c r="A26" s="327" t="s">
        <v>22</v>
      </c>
      <c r="B26" s="332">
        <v>7</v>
      </c>
      <c r="C26" s="332">
        <v>7</v>
      </c>
    </row>
    <row r="27" spans="1:21" s="20" customFormat="1">
      <c r="A27" s="327" t="s">
        <v>23</v>
      </c>
      <c r="B27" s="332">
        <v>5</v>
      </c>
      <c r="C27" s="332">
        <v>5</v>
      </c>
    </row>
    <row r="28" spans="1:21" s="20" customFormat="1" ht="19.5" customHeight="1">
      <c r="A28" s="327" t="s">
        <v>24</v>
      </c>
      <c r="B28" s="332">
        <v>78</v>
      </c>
      <c r="C28" s="332">
        <v>78</v>
      </c>
    </row>
    <row r="29" spans="1:21" s="20" customFormat="1">
      <c r="A29" s="327" t="s">
        <v>25</v>
      </c>
      <c r="B29" s="332">
        <v>189</v>
      </c>
      <c r="C29" s="332">
        <v>189</v>
      </c>
    </row>
    <row r="30" spans="1:21" s="20" customFormat="1">
      <c r="A30" s="334" t="s">
        <v>26</v>
      </c>
      <c r="B30" s="286">
        <v>260</v>
      </c>
      <c r="C30" s="774">
        <v>260</v>
      </c>
    </row>
    <row r="31" spans="1:21" s="20" customFormat="1">
      <c r="A31" s="327" t="s">
        <v>27</v>
      </c>
      <c r="B31" s="332">
        <v>726</v>
      </c>
      <c r="C31" s="332">
        <v>726</v>
      </c>
    </row>
    <row r="32" spans="1:21" s="20" customFormat="1">
      <c r="A32" s="327" t="s">
        <v>28</v>
      </c>
      <c r="B32" s="332">
        <v>361</v>
      </c>
      <c r="C32" s="332">
        <v>361</v>
      </c>
    </row>
    <row r="33" spans="1:3" s="20" customFormat="1">
      <c r="A33" s="327" t="s">
        <v>29</v>
      </c>
      <c r="B33" s="332">
        <v>46</v>
      </c>
      <c r="C33" s="332">
        <v>46</v>
      </c>
    </row>
    <row r="34" spans="1:3" s="20" customFormat="1">
      <c r="A34" s="327" t="s">
        <v>30</v>
      </c>
      <c r="B34" s="332">
        <v>1352</v>
      </c>
      <c r="C34" s="775">
        <v>1352</v>
      </c>
    </row>
    <row r="35" spans="1:3" s="20" customFormat="1">
      <c r="A35" s="327" t="s">
        <v>31</v>
      </c>
      <c r="B35" s="332">
        <v>733</v>
      </c>
      <c r="C35" s="775">
        <v>733</v>
      </c>
    </row>
    <row r="36" spans="1:3" s="20" customFormat="1">
      <c r="A36" s="327" t="s">
        <v>315</v>
      </c>
      <c r="B36" s="332">
        <v>15</v>
      </c>
      <c r="C36" s="332">
        <v>15</v>
      </c>
    </row>
    <row r="37" spans="1:3" s="20" customFormat="1">
      <c r="A37" s="327" t="s">
        <v>482</v>
      </c>
      <c r="B37" s="332">
        <v>4</v>
      </c>
      <c r="C37" s="336">
        <v>4</v>
      </c>
    </row>
    <row r="38" spans="1:3" s="20" customFormat="1">
      <c r="A38" s="327" t="s">
        <v>32</v>
      </c>
      <c r="B38" s="332">
        <v>1</v>
      </c>
      <c r="C38" s="332">
        <v>1</v>
      </c>
    </row>
    <row r="39" spans="1:3" s="20" customFormat="1">
      <c r="A39" s="326" t="s">
        <v>33</v>
      </c>
      <c r="B39" s="336">
        <v>2</v>
      </c>
      <c r="C39" s="336">
        <v>2</v>
      </c>
    </row>
    <row r="40" spans="1:3" s="20" customFormat="1">
      <c r="A40" s="326" t="s">
        <v>34</v>
      </c>
      <c r="B40" s="336">
        <v>1</v>
      </c>
      <c r="C40" s="336">
        <v>1</v>
      </c>
    </row>
    <row r="41" spans="1:3" s="20" customFormat="1">
      <c r="A41" s="326" t="s">
        <v>35</v>
      </c>
      <c r="B41" s="336">
        <v>3</v>
      </c>
      <c r="C41" s="336">
        <v>3</v>
      </c>
    </row>
    <row r="42" spans="1:3">
      <c r="A42" s="1101" t="s">
        <v>36</v>
      </c>
      <c r="B42" s="1101"/>
      <c r="C42" s="934"/>
    </row>
    <row r="43" spans="1:3">
      <c r="A43" s="1097" t="s">
        <v>1164</v>
      </c>
      <c r="B43" s="1097"/>
      <c r="C43" s="934"/>
    </row>
    <row r="44" spans="1:3">
      <c r="A44" s="933" t="s">
        <v>393</v>
      </c>
      <c r="C44" s="934"/>
    </row>
    <row r="45" spans="1:3" ht="45">
      <c r="A45" s="536" t="s">
        <v>414</v>
      </c>
      <c r="C45" s="934"/>
    </row>
    <row r="46" spans="1:3" ht="90">
      <c r="A46" s="536" t="s">
        <v>1147</v>
      </c>
      <c r="C46" s="934"/>
    </row>
    <row r="47" spans="1:3">
      <c r="A47" s="1097" t="s">
        <v>37</v>
      </c>
      <c r="B47" s="1097"/>
    </row>
  </sheetData>
  <mergeCells count="4">
    <mergeCell ref="A43:B43"/>
    <mergeCell ref="A47:B47"/>
    <mergeCell ref="A1:C1"/>
    <mergeCell ref="A42:B42"/>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P12"/>
  <sheetViews>
    <sheetView workbookViewId="0">
      <selection activeCell="C11" sqref="C11"/>
    </sheetView>
  </sheetViews>
  <sheetFormatPr defaultColWidth="8.85546875" defaultRowHeight="15"/>
  <cols>
    <col min="1" max="16" width="14.7109375" style="19" bestFit="1" customWidth="1"/>
    <col min="17" max="17" width="4.7109375" style="19" bestFit="1" customWidth="1"/>
    <col min="18" max="256" width="8.85546875" style="19"/>
    <col min="257" max="272" width="14.7109375" style="19" bestFit="1" customWidth="1"/>
    <col min="273" max="273" width="4.7109375" style="19" bestFit="1" customWidth="1"/>
    <col min="274" max="512" width="8.85546875" style="19"/>
    <col min="513" max="528" width="14.7109375" style="19" bestFit="1" customWidth="1"/>
    <col min="529" max="529" width="4.7109375" style="19" bestFit="1" customWidth="1"/>
    <col min="530" max="768" width="8.85546875" style="19"/>
    <col min="769" max="784" width="14.7109375" style="19" bestFit="1" customWidth="1"/>
    <col min="785" max="785" width="4.7109375" style="19" bestFit="1" customWidth="1"/>
    <col min="786" max="1024" width="8.85546875" style="19"/>
    <col min="1025" max="1040" width="14.7109375" style="19" bestFit="1" customWidth="1"/>
    <col min="1041" max="1041" width="4.7109375" style="19" bestFit="1" customWidth="1"/>
    <col min="1042" max="1280" width="8.85546875" style="19"/>
    <col min="1281" max="1296" width="14.7109375" style="19" bestFit="1" customWidth="1"/>
    <col min="1297" max="1297" width="4.7109375" style="19" bestFit="1" customWidth="1"/>
    <col min="1298" max="1536" width="8.85546875" style="19"/>
    <col min="1537" max="1552" width="14.7109375" style="19" bestFit="1" customWidth="1"/>
    <col min="1553" max="1553" width="4.7109375" style="19" bestFit="1" customWidth="1"/>
    <col min="1554" max="1792" width="8.85546875" style="19"/>
    <col min="1793" max="1808" width="14.7109375" style="19" bestFit="1" customWidth="1"/>
    <col min="1809" max="1809" width="4.7109375" style="19" bestFit="1" customWidth="1"/>
    <col min="1810" max="2048" width="8.85546875" style="19"/>
    <col min="2049" max="2064" width="14.7109375" style="19" bestFit="1" customWidth="1"/>
    <col min="2065" max="2065" width="4.7109375" style="19" bestFit="1" customWidth="1"/>
    <col min="2066" max="2304" width="8.85546875" style="19"/>
    <col min="2305" max="2320" width="14.7109375" style="19" bestFit="1" customWidth="1"/>
    <col min="2321" max="2321" width="4.7109375" style="19" bestFit="1" customWidth="1"/>
    <col min="2322" max="2560" width="8.85546875" style="19"/>
    <col min="2561" max="2576" width="14.7109375" style="19" bestFit="1" customWidth="1"/>
    <col min="2577" max="2577" width="4.7109375" style="19" bestFit="1" customWidth="1"/>
    <col min="2578" max="2816" width="8.85546875" style="19"/>
    <col min="2817" max="2832" width="14.7109375" style="19" bestFit="1" customWidth="1"/>
    <col min="2833" max="2833" width="4.7109375" style="19" bestFit="1" customWidth="1"/>
    <col min="2834" max="3072" width="8.85546875" style="19"/>
    <col min="3073" max="3088" width="14.7109375" style="19" bestFit="1" customWidth="1"/>
    <col min="3089" max="3089" width="4.7109375" style="19" bestFit="1" customWidth="1"/>
    <col min="3090" max="3328" width="8.85546875" style="19"/>
    <col min="3329" max="3344" width="14.7109375" style="19" bestFit="1" customWidth="1"/>
    <col min="3345" max="3345" width="4.7109375" style="19" bestFit="1" customWidth="1"/>
    <col min="3346" max="3584" width="8.85546875" style="19"/>
    <col min="3585" max="3600" width="14.7109375" style="19" bestFit="1" customWidth="1"/>
    <col min="3601" max="3601" width="4.7109375" style="19" bestFit="1" customWidth="1"/>
    <col min="3602" max="3840" width="8.85546875" style="19"/>
    <col min="3841" max="3856" width="14.7109375" style="19" bestFit="1" customWidth="1"/>
    <col min="3857" max="3857" width="4.7109375" style="19" bestFit="1" customWidth="1"/>
    <col min="3858" max="4096" width="8.85546875" style="19"/>
    <col min="4097" max="4112" width="14.7109375" style="19" bestFit="1" customWidth="1"/>
    <col min="4113" max="4113" width="4.7109375" style="19" bestFit="1" customWidth="1"/>
    <col min="4114" max="4352" width="8.85546875" style="19"/>
    <col min="4353" max="4368" width="14.7109375" style="19" bestFit="1" customWidth="1"/>
    <col min="4369" max="4369" width="4.7109375" style="19" bestFit="1" customWidth="1"/>
    <col min="4370" max="4608" width="8.85546875" style="19"/>
    <col min="4609" max="4624" width="14.7109375" style="19" bestFit="1" customWidth="1"/>
    <col min="4625" max="4625" width="4.7109375" style="19" bestFit="1" customWidth="1"/>
    <col min="4626" max="4864" width="8.85546875" style="19"/>
    <col min="4865" max="4880" width="14.7109375" style="19" bestFit="1" customWidth="1"/>
    <col min="4881" max="4881" width="4.7109375" style="19" bestFit="1" customWidth="1"/>
    <col min="4882" max="5120" width="8.85546875" style="19"/>
    <col min="5121" max="5136" width="14.7109375" style="19" bestFit="1" customWidth="1"/>
    <col min="5137" max="5137" width="4.7109375" style="19" bestFit="1" customWidth="1"/>
    <col min="5138" max="5376" width="8.85546875" style="19"/>
    <col min="5377" max="5392" width="14.7109375" style="19" bestFit="1" customWidth="1"/>
    <col min="5393" max="5393" width="4.7109375" style="19" bestFit="1" customWidth="1"/>
    <col min="5394" max="5632" width="8.85546875" style="19"/>
    <col min="5633" max="5648" width="14.7109375" style="19" bestFit="1" customWidth="1"/>
    <col min="5649" max="5649" width="4.7109375" style="19" bestFit="1" customWidth="1"/>
    <col min="5650" max="5888" width="8.85546875" style="19"/>
    <col min="5889" max="5904" width="14.7109375" style="19" bestFit="1" customWidth="1"/>
    <col min="5905" max="5905" width="4.7109375" style="19" bestFit="1" customWidth="1"/>
    <col min="5906" max="6144" width="8.85546875" style="19"/>
    <col min="6145" max="6160" width="14.7109375" style="19" bestFit="1" customWidth="1"/>
    <col min="6161" max="6161" width="4.7109375" style="19" bestFit="1" customWidth="1"/>
    <col min="6162" max="6400" width="8.85546875" style="19"/>
    <col min="6401" max="6416" width="14.7109375" style="19" bestFit="1" customWidth="1"/>
    <col min="6417" max="6417" width="4.7109375" style="19" bestFit="1" customWidth="1"/>
    <col min="6418" max="6656" width="8.85546875" style="19"/>
    <col min="6657" max="6672" width="14.7109375" style="19" bestFit="1" customWidth="1"/>
    <col min="6673" max="6673" width="4.7109375" style="19" bestFit="1" customWidth="1"/>
    <col min="6674" max="6912" width="8.85546875" style="19"/>
    <col min="6913" max="6928" width="14.7109375" style="19" bestFit="1" customWidth="1"/>
    <col min="6929" max="6929" width="4.7109375" style="19" bestFit="1" customWidth="1"/>
    <col min="6930" max="7168" width="8.85546875" style="19"/>
    <col min="7169" max="7184" width="14.7109375" style="19" bestFit="1" customWidth="1"/>
    <col min="7185" max="7185" width="4.7109375" style="19" bestFit="1" customWidth="1"/>
    <col min="7186" max="7424" width="8.85546875" style="19"/>
    <col min="7425" max="7440" width="14.7109375" style="19" bestFit="1" customWidth="1"/>
    <col min="7441" max="7441" width="4.7109375" style="19" bestFit="1" customWidth="1"/>
    <col min="7442" max="7680" width="8.85546875" style="19"/>
    <col min="7681" max="7696" width="14.7109375" style="19" bestFit="1" customWidth="1"/>
    <col min="7697" max="7697" width="4.7109375" style="19" bestFit="1" customWidth="1"/>
    <col min="7698" max="7936" width="8.85546875" style="19"/>
    <col min="7937" max="7952" width="14.7109375" style="19" bestFit="1" customWidth="1"/>
    <col min="7953" max="7953" width="4.7109375" style="19" bestFit="1" customWidth="1"/>
    <col min="7954" max="8192" width="8.85546875" style="19"/>
    <col min="8193" max="8208" width="14.7109375" style="19" bestFit="1" customWidth="1"/>
    <col min="8209" max="8209" width="4.7109375" style="19" bestFit="1" customWidth="1"/>
    <col min="8210" max="8448" width="8.85546875" style="19"/>
    <col min="8449" max="8464" width="14.7109375" style="19" bestFit="1" customWidth="1"/>
    <col min="8465" max="8465" width="4.7109375" style="19" bestFit="1" customWidth="1"/>
    <col min="8466" max="8704" width="8.85546875" style="19"/>
    <col min="8705" max="8720" width="14.7109375" style="19" bestFit="1" customWidth="1"/>
    <col min="8721" max="8721" width="4.7109375" style="19" bestFit="1" customWidth="1"/>
    <col min="8722" max="8960" width="8.85546875" style="19"/>
    <col min="8961" max="8976" width="14.7109375" style="19" bestFit="1" customWidth="1"/>
    <col min="8977" max="8977" width="4.7109375" style="19" bestFit="1" customWidth="1"/>
    <col min="8978" max="9216" width="8.85546875" style="19"/>
    <col min="9217" max="9232" width="14.7109375" style="19" bestFit="1" customWidth="1"/>
    <col min="9233" max="9233" width="4.7109375" style="19" bestFit="1" customWidth="1"/>
    <col min="9234" max="9472" width="8.85546875" style="19"/>
    <col min="9473" max="9488" width="14.7109375" style="19" bestFit="1" customWidth="1"/>
    <col min="9489" max="9489" width="4.7109375" style="19" bestFit="1" customWidth="1"/>
    <col min="9490" max="9728" width="8.85546875" style="19"/>
    <col min="9729" max="9744" width="14.7109375" style="19" bestFit="1" customWidth="1"/>
    <col min="9745" max="9745" width="4.7109375" style="19" bestFit="1" customWidth="1"/>
    <col min="9746" max="9984" width="8.85546875" style="19"/>
    <col min="9985" max="10000" width="14.7109375" style="19" bestFit="1" customWidth="1"/>
    <col min="10001" max="10001" width="4.7109375" style="19" bestFit="1" customWidth="1"/>
    <col min="10002" max="10240" width="8.85546875" style="19"/>
    <col min="10241" max="10256" width="14.7109375" style="19" bestFit="1" customWidth="1"/>
    <col min="10257" max="10257" width="4.7109375" style="19" bestFit="1" customWidth="1"/>
    <col min="10258" max="10496" width="8.85546875" style="19"/>
    <col min="10497" max="10512" width="14.7109375" style="19" bestFit="1" customWidth="1"/>
    <col min="10513" max="10513" width="4.7109375" style="19" bestFit="1" customWidth="1"/>
    <col min="10514" max="10752" width="8.85546875" style="19"/>
    <col min="10753" max="10768" width="14.7109375" style="19" bestFit="1" customWidth="1"/>
    <col min="10769" max="10769" width="4.7109375" style="19" bestFit="1" customWidth="1"/>
    <col min="10770" max="11008" width="8.85546875" style="19"/>
    <col min="11009" max="11024" width="14.7109375" style="19" bestFit="1" customWidth="1"/>
    <col min="11025" max="11025" width="4.7109375" style="19" bestFit="1" customWidth="1"/>
    <col min="11026" max="11264" width="8.85546875" style="19"/>
    <col min="11265" max="11280" width="14.7109375" style="19" bestFit="1" customWidth="1"/>
    <col min="11281" max="11281" width="4.7109375" style="19" bestFit="1" customWidth="1"/>
    <col min="11282" max="11520" width="8.85546875" style="19"/>
    <col min="11521" max="11536" width="14.7109375" style="19" bestFit="1" customWidth="1"/>
    <col min="11537" max="11537" width="4.7109375" style="19" bestFit="1" customWidth="1"/>
    <col min="11538" max="11776" width="8.85546875" style="19"/>
    <col min="11777" max="11792" width="14.7109375" style="19" bestFit="1" customWidth="1"/>
    <col min="11793" max="11793" width="4.7109375" style="19" bestFit="1" customWidth="1"/>
    <col min="11794" max="12032" width="8.85546875" style="19"/>
    <col min="12033" max="12048" width="14.7109375" style="19" bestFit="1" customWidth="1"/>
    <col min="12049" max="12049" width="4.7109375" style="19" bestFit="1" customWidth="1"/>
    <col min="12050" max="12288" width="8.85546875" style="19"/>
    <col min="12289" max="12304" width="14.7109375" style="19" bestFit="1" customWidth="1"/>
    <col min="12305" max="12305" width="4.7109375" style="19" bestFit="1" customWidth="1"/>
    <col min="12306" max="12544" width="8.85546875" style="19"/>
    <col min="12545" max="12560" width="14.7109375" style="19" bestFit="1" customWidth="1"/>
    <col min="12561" max="12561" width="4.7109375" style="19" bestFit="1" customWidth="1"/>
    <col min="12562" max="12800" width="8.85546875" style="19"/>
    <col min="12801" max="12816" width="14.7109375" style="19" bestFit="1" customWidth="1"/>
    <col min="12817" max="12817" width="4.7109375" style="19" bestFit="1" customWidth="1"/>
    <col min="12818" max="13056" width="8.85546875" style="19"/>
    <col min="13057" max="13072" width="14.7109375" style="19" bestFit="1" customWidth="1"/>
    <col min="13073" max="13073" width="4.7109375" style="19" bestFit="1" customWidth="1"/>
    <col min="13074" max="13312" width="8.85546875" style="19"/>
    <col min="13313" max="13328" width="14.7109375" style="19" bestFit="1" customWidth="1"/>
    <col min="13329" max="13329" width="4.7109375" style="19" bestFit="1" customWidth="1"/>
    <col min="13330" max="13568" width="8.85546875" style="19"/>
    <col min="13569" max="13584" width="14.7109375" style="19" bestFit="1" customWidth="1"/>
    <col min="13585" max="13585" width="4.7109375" style="19" bestFit="1" customWidth="1"/>
    <col min="13586" max="13824" width="8.85546875" style="19"/>
    <col min="13825" max="13840" width="14.7109375" style="19" bestFit="1" customWidth="1"/>
    <col min="13841" max="13841" width="4.7109375" style="19" bestFit="1" customWidth="1"/>
    <col min="13842" max="14080" width="8.85546875" style="19"/>
    <col min="14081" max="14096" width="14.7109375" style="19" bestFit="1" customWidth="1"/>
    <col min="14097" max="14097" width="4.7109375" style="19" bestFit="1" customWidth="1"/>
    <col min="14098" max="14336" width="8.85546875" style="19"/>
    <col min="14337" max="14352" width="14.7109375" style="19" bestFit="1" customWidth="1"/>
    <col min="14353" max="14353" width="4.7109375" style="19" bestFit="1" customWidth="1"/>
    <col min="14354" max="14592" width="8.85546875" style="19"/>
    <col min="14593" max="14608" width="14.7109375" style="19" bestFit="1" customWidth="1"/>
    <col min="14609" max="14609" width="4.7109375" style="19" bestFit="1" customWidth="1"/>
    <col min="14610" max="14848" width="8.85546875" style="19"/>
    <col min="14849" max="14864" width="14.7109375" style="19" bestFit="1" customWidth="1"/>
    <col min="14865" max="14865" width="4.7109375" style="19" bestFit="1" customWidth="1"/>
    <col min="14866" max="15104" width="8.85546875" style="19"/>
    <col min="15105" max="15120" width="14.7109375" style="19" bestFit="1" customWidth="1"/>
    <col min="15121" max="15121" width="4.7109375" style="19" bestFit="1" customWidth="1"/>
    <col min="15122" max="15360" width="8.85546875" style="19"/>
    <col min="15361" max="15376" width="14.7109375" style="19" bestFit="1" customWidth="1"/>
    <col min="15377" max="15377" width="4.7109375" style="19" bestFit="1" customWidth="1"/>
    <col min="15378" max="15616" width="8.85546875" style="19"/>
    <col min="15617" max="15632" width="14.7109375" style="19" bestFit="1" customWidth="1"/>
    <col min="15633" max="15633" width="4.7109375" style="19" bestFit="1" customWidth="1"/>
    <col min="15634" max="15872" width="8.85546875" style="19"/>
    <col min="15873" max="15888" width="14.7109375" style="19" bestFit="1" customWidth="1"/>
    <col min="15889" max="15889" width="4.7109375" style="19" bestFit="1" customWidth="1"/>
    <col min="15890" max="16128" width="8.85546875" style="19"/>
    <col min="16129" max="16144" width="14.7109375" style="19" bestFit="1" customWidth="1"/>
    <col min="16145" max="16145" width="4.7109375" style="19" bestFit="1" customWidth="1"/>
    <col min="16146" max="16384" width="8.85546875" style="19"/>
  </cols>
  <sheetData>
    <row r="1" spans="1:16">
      <c r="A1" s="1198" t="s">
        <v>4</v>
      </c>
      <c r="B1" s="1198"/>
      <c r="C1" s="1198"/>
    </row>
    <row r="2" spans="1:16" s="22" customFormat="1" ht="32.25" customHeight="1">
      <c r="A2" s="1160" t="s">
        <v>81</v>
      </c>
      <c r="B2" s="1160" t="s">
        <v>107</v>
      </c>
      <c r="C2" s="1147" t="s">
        <v>445</v>
      </c>
      <c r="D2" s="1160" t="s">
        <v>121</v>
      </c>
      <c r="E2" s="1160" t="s">
        <v>109</v>
      </c>
      <c r="F2" s="1160" t="s">
        <v>352</v>
      </c>
      <c r="G2" s="1160" t="s">
        <v>353</v>
      </c>
      <c r="H2" s="1160" t="s">
        <v>122</v>
      </c>
      <c r="I2" s="1160" t="s">
        <v>123</v>
      </c>
      <c r="J2" s="1160" t="s">
        <v>444</v>
      </c>
      <c r="K2" s="1160" t="s">
        <v>354</v>
      </c>
      <c r="L2" s="1160" t="s">
        <v>124</v>
      </c>
      <c r="M2" s="1160" t="s">
        <v>376</v>
      </c>
      <c r="N2" s="1162" t="s">
        <v>125</v>
      </c>
      <c r="O2" s="1200"/>
      <c r="P2" s="1163"/>
    </row>
    <row r="3" spans="1:16" s="22" customFormat="1" ht="21" customHeight="1">
      <c r="A3" s="1199"/>
      <c r="B3" s="1199"/>
      <c r="C3" s="1149"/>
      <c r="D3" s="1199"/>
      <c r="E3" s="1199"/>
      <c r="F3" s="1199"/>
      <c r="G3" s="1199"/>
      <c r="H3" s="1199"/>
      <c r="I3" s="1199"/>
      <c r="J3" s="1199"/>
      <c r="K3" s="1199"/>
      <c r="L3" s="1199"/>
      <c r="M3" s="1199"/>
      <c r="N3" s="91" t="s">
        <v>113</v>
      </c>
      <c r="O3" s="91" t="s">
        <v>114</v>
      </c>
      <c r="P3" s="91" t="s">
        <v>115</v>
      </c>
    </row>
    <row r="4" spans="1:16" s="23" customFormat="1" ht="18" customHeight="1">
      <c r="A4" s="99" t="s">
        <v>600</v>
      </c>
      <c r="B4" s="100">
        <v>298</v>
      </c>
      <c r="C4" s="100">
        <v>1236</v>
      </c>
      <c r="D4" s="100">
        <v>7</v>
      </c>
      <c r="E4" s="100">
        <v>249</v>
      </c>
      <c r="F4" s="100">
        <v>3.82E-3</v>
      </c>
      <c r="G4" s="100">
        <v>4.6776600000000004</v>
      </c>
      <c r="H4" s="100">
        <v>11.168901719999999</v>
      </c>
      <c r="I4" s="100">
        <v>4.4855026999999999E-2</v>
      </c>
      <c r="J4" s="145">
        <v>292379.62599999999</v>
      </c>
      <c r="K4" s="100">
        <v>0</v>
      </c>
      <c r="L4" s="100">
        <v>0</v>
      </c>
      <c r="M4" s="146">
        <v>19488804.359999999</v>
      </c>
      <c r="N4" s="100">
        <v>30325.03</v>
      </c>
      <c r="O4" s="100">
        <v>16065.53</v>
      </c>
      <c r="P4" s="100">
        <v>29011.34</v>
      </c>
    </row>
    <row r="5" spans="1:16" s="21" customFormat="1" ht="18" customHeight="1">
      <c r="A5" s="214" t="s">
        <v>1160</v>
      </c>
      <c r="B5" s="859">
        <v>295</v>
      </c>
      <c r="C5" s="859">
        <v>1233</v>
      </c>
      <c r="D5" s="860">
        <v>3</v>
      </c>
      <c r="E5" s="860">
        <v>19</v>
      </c>
      <c r="F5" s="861">
        <v>1.2999999999999999E-4</v>
      </c>
      <c r="G5" s="861">
        <v>0.94077</v>
      </c>
      <c r="H5" s="862">
        <v>0.58973220000000004</v>
      </c>
      <c r="I5" s="861">
        <v>3.1038537000000001E-2</v>
      </c>
      <c r="J5" s="863">
        <v>453640.15384615399</v>
      </c>
      <c r="K5" s="212">
        <v>0</v>
      </c>
      <c r="L5" s="212">
        <v>0</v>
      </c>
      <c r="M5" s="864">
        <v>19699591.829999998</v>
      </c>
      <c r="N5" s="865">
        <v>29342.89</v>
      </c>
      <c r="O5" s="866">
        <v>28124.97</v>
      </c>
      <c r="P5" s="865">
        <v>28721.49</v>
      </c>
    </row>
    <row r="6" spans="1:16" s="22" customFormat="1" ht="18" customHeight="1">
      <c r="A6" s="231" t="s">
        <v>1163</v>
      </c>
      <c r="B6" s="202">
        <v>295</v>
      </c>
      <c r="C6" s="202">
        <v>1233</v>
      </c>
      <c r="D6" s="232">
        <v>3</v>
      </c>
      <c r="E6" s="232">
        <v>19</v>
      </c>
      <c r="F6" s="232">
        <v>1.2999999999999999E-4</v>
      </c>
      <c r="G6" s="232">
        <v>0.94077</v>
      </c>
      <c r="H6" s="232">
        <v>0.58973220000000004</v>
      </c>
      <c r="I6" s="232">
        <v>3.1038537000000001E-2</v>
      </c>
      <c r="J6" s="233">
        <v>453640.15384615399</v>
      </c>
      <c r="K6" s="232">
        <v>0</v>
      </c>
      <c r="L6" s="232">
        <v>0</v>
      </c>
      <c r="M6" s="242">
        <v>19699591.829999998</v>
      </c>
      <c r="N6" s="232">
        <v>29342.89</v>
      </c>
      <c r="O6" s="232">
        <v>28124.97</v>
      </c>
      <c r="P6" s="232">
        <v>28721.49</v>
      </c>
    </row>
    <row r="7" spans="1:16" s="22" customFormat="1" ht="18" customHeight="1">
      <c r="A7" s="27" t="s">
        <v>350</v>
      </c>
      <c r="B7" s="32"/>
      <c r="C7" s="32"/>
      <c r="D7" s="32"/>
      <c r="E7" s="32"/>
      <c r="F7" s="180"/>
      <c r="G7" s="181"/>
      <c r="H7" s="181"/>
      <c r="I7" s="32"/>
      <c r="J7" s="33"/>
      <c r="K7" s="32"/>
      <c r="L7" s="32"/>
      <c r="M7" s="182"/>
      <c r="N7" s="32"/>
      <c r="O7" s="32"/>
      <c r="P7" s="32"/>
    </row>
    <row r="8" spans="1:16" s="22" customFormat="1" ht="18.75" customHeight="1">
      <c r="A8" s="27" t="s">
        <v>358</v>
      </c>
      <c r="B8" s="32"/>
      <c r="C8" s="32"/>
      <c r="D8" s="32"/>
      <c r="E8" s="32"/>
      <c r="F8" s="180"/>
      <c r="G8" s="181"/>
      <c r="H8" s="181"/>
      <c r="I8" s="32"/>
      <c r="J8" s="33"/>
      <c r="K8" s="32"/>
      <c r="L8" s="32"/>
      <c r="M8" s="182"/>
      <c r="N8" s="32"/>
      <c r="O8" s="32"/>
      <c r="P8" s="32"/>
    </row>
    <row r="9" spans="1:16" s="22" customFormat="1" ht="18.75" customHeight="1">
      <c r="A9" s="1103" t="s">
        <v>1162</v>
      </c>
      <c r="B9" s="1103"/>
      <c r="C9" s="1103"/>
      <c r="D9" s="1103"/>
      <c r="E9" s="1103"/>
      <c r="F9" s="1103"/>
      <c r="G9" s="1103"/>
      <c r="H9" s="1103"/>
      <c r="I9" s="1103"/>
      <c r="J9" s="1103"/>
      <c r="K9" s="1103"/>
      <c r="L9" s="1103"/>
      <c r="M9" s="1103"/>
      <c r="N9" s="1103"/>
      <c r="O9" s="1103"/>
      <c r="P9" s="1103"/>
    </row>
    <row r="10" spans="1:16">
      <c r="A10" s="1103" t="s">
        <v>126</v>
      </c>
      <c r="B10" s="1103"/>
      <c r="C10" s="1103"/>
      <c r="D10" s="1103"/>
      <c r="E10" s="1103"/>
      <c r="F10" s="1103"/>
      <c r="G10" s="1103"/>
      <c r="H10" s="1103"/>
      <c r="I10" s="1103"/>
      <c r="J10" s="1103"/>
      <c r="K10" s="1103"/>
      <c r="L10" s="1103"/>
      <c r="M10" s="1103"/>
      <c r="N10" s="1103"/>
      <c r="O10" s="1103"/>
      <c r="P10" s="1103"/>
    </row>
    <row r="11" spans="1:16">
      <c r="J11" s="144"/>
    </row>
    <row r="12" spans="1:16">
      <c r="J12" s="144"/>
    </row>
  </sheetData>
  <mergeCells count="17">
    <mergeCell ref="L2:L3"/>
    <mergeCell ref="M2:M3"/>
    <mergeCell ref="N2:P2"/>
    <mergeCell ref="A9:P9"/>
    <mergeCell ref="A10:P10"/>
    <mergeCell ref="F2:F3"/>
    <mergeCell ref="G2:G3"/>
    <mergeCell ref="H2:H3"/>
    <mergeCell ref="I2:I3"/>
    <mergeCell ref="J2:J3"/>
    <mergeCell ref="K2:K3"/>
    <mergeCell ref="E2:E3"/>
    <mergeCell ref="A1:C1"/>
    <mergeCell ref="A2:A3"/>
    <mergeCell ref="B2:B3"/>
    <mergeCell ref="C2:C3"/>
    <mergeCell ref="D2:D3"/>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30"/>
  <sheetViews>
    <sheetView topLeftCell="A22" workbookViewId="0">
      <selection activeCell="E30" sqref="E30"/>
    </sheetView>
  </sheetViews>
  <sheetFormatPr defaultColWidth="8.85546875" defaultRowHeight="15"/>
  <cols>
    <col min="1" max="1" width="6.42578125" style="19" bestFit="1" customWidth="1"/>
    <col min="2" max="2" width="20.85546875" style="19" customWidth="1"/>
    <col min="3" max="4" width="13.42578125" style="19" bestFit="1" customWidth="1"/>
    <col min="5" max="5" width="13.42578125" style="143" bestFit="1" customWidth="1"/>
    <col min="6" max="8" width="13.42578125" style="19" bestFit="1" customWidth="1"/>
    <col min="9" max="9" width="4.85546875" style="19" bestFit="1" customWidth="1"/>
    <col min="10" max="255" width="8.85546875" style="19"/>
    <col min="256" max="256" width="6.42578125" style="19" bestFit="1" customWidth="1"/>
    <col min="257" max="257" width="36.28515625" style="19" bestFit="1" customWidth="1"/>
    <col min="258" max="263" width="13.42578125" style="19" bestFit="1" customWidth="1"/>
    <col min="264" max="264" width="4.85546875" style="19" bestFit="1" customWidth="1"/>
    <col min="265" max="511" width="8.85546875" style="19"/>
    <col min="512" max="512" width="6.42578125" style="19" bestFit="1" customWidth="1"/>
    <col min="513" max="513" width="36.28515625" style="19" bestFit="1" customWidth="1"/>
    <col min="514" max="519" width="13.42578125" style="19" bestFit="1" customWidth="1"/>
    <col min="520" max="520" width="4.85546875" style="19" bestFit="1" customWidth="1"/>
    <col min="521" max="767" width="8.85546875" style="19"/>
    <col min="768" max="768" width="6.42578125" style="19" bestFit="1" customWidth="1"/>
    <col min="769" max="769" width="36.28515625" style="19" bestFit="1" customWidth="1"/>
    <col min="770" max="775" width="13.42578125" style="19" bestFit="1" customWidth="1"/>
    <col min="776" max="776" width="4.85546875" style="19" bestFit="1" customWidth="1"/>
    <col min="777" max="1023" width="8.85546875" style="19"/>
    <col min="1024" max="1024" width="6.42578125" style="19" bestFit="1" customWidth="1"/>
    <col min="1025" max="1025" width="36.28515625" style="19" bestFit="1" customWidth="1"/>
    <col min="1026" max="1031" width="13.42578125" style="19" bestFit="1" customWidth="1"/>
    <col min="1032" max="1032" width="4.85546875" style="19" bestFit="1" customWidth="1"/>
    <col min="1033" max="1279" width="8.85546875" style="19"/>
    <col min="1280" max="1280" width="6.42578125" style="19" bestFit="1" customWidth="1"/>
    <col min="1281" max="1281" width="36.28515625" style="19" bestFit="1" customWidth="1"/>
    <col min="1282" max="1287" width="13.42578125" style="19" bestFit="1" customWidth="1"/>
    <col min="1288" max="1288" width="4.85546875" style="19" bestFit="1" customWidth="1"/>
    <col min="1289" max="1535" width="8.85546875" style="19"/>
    <col min="1536" max="1536" width="6.42578125" style="19" bestFit="1" customWidth="1"/>
    <col min="1537" max="1537" width="36.28515625" style="19" bestFit="1" customWidth="1"/>
    <col min="1538" max="1543" width="13.42578125" style="19" bestFit="1" customWidth="1"/>
    <col min="1544" max="1544" width="4.85546875" style="19" bestFit="1" customWidth="1"/>
    <col min="1545" max="1791" width="8.85546875" style="19"/>
    <col min="1792" max="1792" width="6.42578125" style="19" bestFit="1" customWidth="1"/>
    <col min="1793" max="1793" width="36.28515625" style="19" bestFit="1" customWidth="1"/>
    <col min="1794" max="1799" width="13.42578125" style="19" bestFit="1" customWidth="1"/>
    <col min="1800" max="1800" width="4.85546875" style="19" bestFit="1" customWidth="1"/>
    <col min="1801" max="2047" width="8.85546875" style="19"/>
    <col min="2048" max="2048" width="6.42578125" style="19" bestFit="1" customWidth="1"/>
    <col min="2049" max="2049" width="36.28515625" style="19" bestFit="1" customWidth="1"/>
    <col min="2050" max="2055" width="13.42578125" style="19" bestFit="1" customWidth="1"/>
    <col min="2056" max="2056" width="4.85546875" style="19" bestFit="1" customWidth="1"/>
    <col min="2057" max="2303" width="8.85546875" style="19"/>
    <col min="2304" max="2304" width="6.42578125" style="19" bestFit="1" customWidth="1"/>
    <col min="2305" max="2305" width="36.28515625" style="19" bestFit="1" customWidth="1"/>
    <col min="2306" max="2311" width="13.42578125" style="19" bestFit="1" customWidth="1"/>
    <col min="2312" max="2312" width="4.85546875" style="19" bestFit="1" customWidth="1"/>
    <col min="2313" max="2559" width="8.85546875" style="19"/>
    <col min="2560" max="2560" width="6.42578125" style="19" bestFit="1" customWidth="1"/>
    <col min="2561" max="2561" width="36.28515625" style="19" bestFit="1" customWidth="1"/>
    <col min="2562" max="2567" width="13.42578125" style="19" bestFit="1" customWidth="1"/>
    <col min="2568" max="2568" width="4.85546875" style="19" bestFit="1" customWidth="1"/>
    <col min="2569" max="2815" width="8.85546875" style="19"/>
    <col min="2816" max="2816" width="6.42578125" style="19" bestFit="1" customWidth="1"/>
    <col min="2817" max="2817" width="36.28515625" style="19" bestFit="1" customWidth="1"/>
    <col min="2818" max="2823" width="13.42578125" style="19" bestFit="1" customWidth="1"/>
    <col min="2824" max="2824" width="4.85546875" style="19" bestFit="1" customWidth="1"/>
    <col min="2825" max="3071" width="8.85546875" style="19"/>
    <col min="3072" max="3072" width="6.42578125" style="19" bestFit="1" customWidth="1"/>
    <col min="3073" max="3073" width="36.28515625" style="19" bestFit="1" customWidth="1"/>
    <col min="3074" max="3079" width="13.42578125" style="19" bestFit="1" customWidth="1"/>
    <col min="3080" max="3080" width="4.85546875" style="19" bestFit="1" customWidth="1"/>
    <col min="3081" max="3327" width="8.85546875" style="19"/>
    <col min="3328" max="3328" width="6.42578125" style="19" bestFit="1" customWidth="1"/>
    <col min="3329" max="3329" width="36.28515625" style="19" bestFit="1" customWidth="1"/>
    <col min="3330" max="3335" width="13.42578125" style="19" bestFit="1" customWidth="1"/>
    <col min="3336" max="3336" width="4.85546875" style="19" bestFit="1" customWidth="1"/>
    <col min="3337" max="3583" width="8.85546875" style="19"/>
    <col min="3584" max="3584" width="6.42578125" style="19" bestFit="1" customWidth="1"/>
    <col min="3585" max="3585" width="36.28515625" style="19" bestFit="1" customWidth="1"/>
    <col min="3586" max="3591" width="13.42578125" style="19" bestFit="1" customWidth="1"/>
    <col min="3592" max="3592" width="4.85546875" style="19" bestFit="1" customWidth="1"/>
    <col min="3593" max="3839" width="8.85546875" style="19"/>
    <col min="3840" max="3840" width="6.42578125" style="19" bestFit="1" customWidth="1"/>
    <col min="3841" max="3841" width="36.28515625" style="19" bestFit="1" customWidth="1"/>
    <col min="3842" max="3847" width="13.42578125" style="19" bestFit="1" customWidth="1"/>
    <col min="3848" max="3848" width="4.85546875" style="19" bestFit="1" customWidth="1"/>
    <col min="3849" max="4095" width="8.85546875" style="19"/>
    <col min="4096" max="4096" width="6.42578125" style="19" bestFit="1" customWidth="1"/>
    <col min="4097" max="4097" width="36.28515625" style="19" bestFit="1" customWidth="1"/>
    <col min="4098" max="4103" width="13.42578125" style="19" bestFit="1" customWidth="1"/>
    <col min="4104" max="4104" width="4.85546875" style="19" bestFit="1" customWidth="1"/>
    <col min="4105" max="4351" width="8.85546875" style="19"/>
    <col min="4352" max="4352" width="6.42578125" style="19" bestFit="1" customWidth="1"/>
    <col min="4353" max="4353" width="36.28515625" style="19" bestFit="1" customWidth="1"/>
    <col min="4354" max="4359" width="13.42578125" style="19" bestFit="1" customWidth="1"/>
    <col min="4360" max="4360" width="4.85546875" style="19" bestFit="1" customWidth="1"/>
    <col min="4361" max="4607" width="8.85546875" style="19"/>
    <col min="4608" max="4608" width="6.42578125" style="19" bestFit="1" customWidth="1"/>
    <col min="4609" max="4609" width="36.28515625" style="19" bestFit="1" customWidth="1"/>
    <col min="4610" max="4615" width="13.42578125" style="19" bestFit="1" customWidth="1"/>
    <col min="4616" max="4616" width="4.85546875" style="19" bestFit="1" customWidth="1"/>
    <col min="4617" max="4863" width="8.85546875" style="19"/>
    <col min="4864" max="4864" width="6.42578125" style="19" bestFit="1" customWidth="1"/>
    <col min="4865" max="4865" width="36.28515625" style="19" bestFit="1" customWidth="1"/>
    <col min="4866" max="4871" width="13.42578125" style="19" bestFit="1" customWidth="1"/>
    <col min="4872" max="4872" width="4.85546875" style="19" bestFit="1" customWidth="1"/>
    <col min="4873" max="5119" width="8.85546875" style="19"/>
    <col min="5120" max="5120" width="6.42578125" style="19" bestFit="1" customWidth="1"/>
    <col min="5121" max="5121" width="36.28515625" style="19" bestFit="1" customWidth="1"/>
    <col min="5122" max="5127" width="13.42578125" style="19" bestFit="1" customWidth="1"/>
    <col min="5128" max="5128" width="4.85546875" style="19" bestFit="1" customWidth="1"/>
    <col min="5129" max="5375" width="8.85546875" style="19"/>
    <col min="5376" max="5376" width="6.42578125" style="19" bestFit="1" customWidth="1"/>
    <col min="5377" max="5377" width="36.28515625" style="19" bestFit="1" customWidth="1"/>
    <col min="5378" max="5383" width="13.42578125" style="19" bestFit="1" customWidth="1"/>
    <col min="5384" max="5384" width="4.85546875" style="19" bestFit="1" customWidth="1"/>
    <col min="5385" max="5631" width="8.85546875" style="19"/>
    <col min="5632" max="5632" width="6.42578125" style="19" bestFit="1" customWidth="1"/>
    <col min="5633" max="5633" width="36.28515625" style="19" bestFit="1" customWidth="1"/>
    <col min="5634" max="5639" width="13.42578125" style="19" bestFit="1" customWidth="1"/>
    <col min="5640" max="5640" width="4.85546875" style="19" bestFit="1" customWidth="1"/>
    <col min="5641" max="5887" width="8.85546875" style="19"/>
    <col min="5888" max="5888" width="6.42578125" style="19" bestFit="1" customWidth="1"/>
    <col min="5889" max="5889" width="36.28515625" style="19" bestFit="1" customWidth="1"/>
    <col min="5890" max="5895" width="13.42578125" style="19" bestFit="1" customWidth="1"/>
    <col min="5896" max="5896" width="4.85546875" style="19" bestFit="1" customWidth="1"/>
    <col min="5897" max="6143" width="8.85546875" style="19"/>
    <col min="6144" max="6144" width="6.42578125" style="19" bestFit="1" customWidth="1"/>
    <col min="6145" max="6145" width="36.28515625" style="19" bestFit="1" customWidth="1"/>
    <col min="6146" max="6151" width="13.42578125" style="19" bestFit="1" customWidth="1"/>
    <col min="6152" max="6152" width="4.85546875" style="19" bestFit="1" customWidth="1"/>
    <col min="6153" max="6399" width="8.85546875" style="19"/>
    <col min="6400" max="6400" width="6.42578125" style="19" bestFit="1" customWidth="1"/>
    <col min="6401" max="6401" width="36.28515625" style="19" bestFit="1" customWidth="1"/>
    <col min="6402" max="6407" width="13.42578125" style="19" bestFit="1" customWidth="1"/>
    <col min="6408" max="6408" width="4.85546875" style="19" bestFit="1" customWidth="1"/>
    <col min="6409" max="6655" width="8.85546875" style="19"/>
    <col min="6656" max="6656" width="6.42578125" style="19" bestFit="1" customWidth="1"/>
    <col min="6657" max="6657" width="36.28515625" style="19" bestFit="1" customWidth="1"/>
    <col min="6658" max="6663" width="13.42578125" style="19" bestFit="1" customWidth="1"/>
    <col min="6664" max="6664" width="4.85546875" style="19" bestFit="1" customWidth="1"/>
    <col min="6665" max="6911" width="8.85546875" style="19"/>
    <col min="6912" max="6912" width="6.42578125" style="19" bestFit="1" customWidth="1"/>
    <col min="6913" max="6913" width="36.28515625" style="19" bestFit="1" customWidth="1"/>
    <col min="6914" max="6919" width="13.42578125" style="19" bestFit="1" customWidth="1"/>
    <col min="6920" max="6920" width="4.85546875" style="19" bestFit="1" customWidth="1"/>
    <col min="6921" max="7167" width="8.85546875" style="19"/>
    <col min="7168" max="7168" width="6.42578125" style="19" bestFit="1" customWidth="1"/>
    <col min="7169" max="7169" width="36.28515625" style="19" bestFit="1" customWidth="1"/>
    <col min="7170" max="7175" width="13.42578125" style="19" bestFit="1" customWidth="1"/>
    <col min="7176" max="7176" width="4.85546875" style="19" bestFit="1" customWidth="1"/>
    <col min="7177" max="7423" width="8.85546875" style="19"/>
    <col min="7424" max="7424" width="6.42578125" style="19" bestFit="1" customWidth="1"/>
    <col min="7425" max="7425" width="36.28515625" style="19" bestFit="1" customWidth="1"/>
    <col min="7426" max="7431" width="13.42578125" style="19" bestFit="1" customWidth="1"/>
    <col min="7432" max="7432" width="4.85546875" style="19" bestFit="1" customWidth="1"/>
    <col min="7433" max="7679" width="8.85546875" style="19"/>
    <col min="7680" max="7680" width="6.42578125" style="19" bestFit="1" customWidth="1"/>
    <col min="7681" max="7681" width="36.28515625" style="19" bestFit="1" customWidth="1"/>
    <col min="7682" max="7687" width="13.42578125" style="19" bestFit="1" customWidth="1"/>
    <col min="7688" max="7688" width="4.85546875" style="19" bestFit="1" customWidth="1"/>
    <col min="7689" max="7935" width="8.85546875" style="19"/>
    <col min="7936" max="7936" width="6.42578125" style="19" bestFit="1" customWidth="1"/>
    <col min="7937" max="7937" width="36.28515625" style="19" bestFit="1" customWidth="1"/>
    <col min="7938" max="7943" width="13.42578125" style="19" bestFit="1" customWidth="1"/>
    <col min="7944" max="7944" width="4.85546875" style="19" bestFit="1" customWidth="1"/>
    <col min="7945" max="8191" width="8.85546875" style="19"/>
    <col min="8192" max="8192" width="6.42578125" style="19" bestFit="1" customWidth="1"/>
    <col min="8193" max="8193" width="36.28515625" style="19" bestFit="1" customWidth="1"/>
    <col min="8194" max="8199" width="13.42578125" style="19" bestFit="1" customWidth="1"/>
    <col min="8200" max="8200" width="4.85546875" style="19" bestFit="1" customWidth="1"/>
    <col min="8201" max="8447" width="8.85546875" style="19"/>
    <col min="8448" max="8448" width="6.42578125" style="19" bestFit="1" customWidth="1"/>
    <col min="8449" max="8449" width="36.28515625" style="19" bestFit="1" customWidth="1"/>
    <col min="8450" max="8455" width="13.42578125" style="19" bestFit="1" customWidth="1"/>
    <col min="8456" max="8456" width="4.85546875" style="19" bestFit="1" customWidth="1"/>
    <col min="8457" max="8703" width="8.85546875" style="19"/>
    <col min="8704" max="8704" width="6.42578125" style="19" bestFit="1" customWidth="1"/>
    <col min="8705" max="8705" width="36.28515625" style="19" bestFit="1" customWidth="1"/>
    <col min="8706" max="8711" width="13.42578125" style="19" bestFit="1" customWidth="1"/>
    <col min="8712" max="8712" width="4.85546875" style="19" bestFit="1" customWidth="1"/>
    <col min="8713" max="8959" width="8.85546875" style="19"/>
    <col min="8960" max="8960" width="6.42578125" style="19" bestFit="1" customWidth="1"/>
    <col min="8961" max="8961" width="36.28515625" style="19" bestFit="1" customWidth="1"/>
    <col min="8962" max="8967" width="13.42578125" style="19" bestFit="1" customWidth="1"/>
    <col min="8968" max="8968" width="4.85546875" style="19" bestFit="1" customWidth="1"/>
    <col min="8969" max="9215" width="8.85546875" style="19"/>
    <col min="9216" max="9216" width="6.42578125" style="19" bestFit="1" customWidth="1"/>
    <col min="9217" max="9217" width="36.28515625" style="19" bestFit="1" customWidth="1"/>
    <col min="9218" max="9223" width="13.42578125" style="19" bestFit="1" customWidth="1"/>
    <col min="9224" max="9224" width="4.85546875" style="19" bestFit="1" customWidth="1"/>
    <col min="9225" max="9471" width="8.85546875" style="19"/>
    <col min="9472" max="9472" width="6.42578125" style="19" bestFit="1" customWidth="1"/>
    <col min="9473" max="9473" width="36.28515625" style="19" bestFit="1" customWidth="1"/>
    <col min="9474" max="9479" width="13.42578125" style="19" bestFit="1" customWidth="1"/>
    <col min="9480" max="9480" width="4.85546875" style="19" bestFit="1" customWidth="1"/>
    <col min="9481" max="9727" width="8.85546875" style="19"/>
    <col min="9728" max="9728" width="6.42578125" style="19" bestFit="1" customWidth="1"/>
    <col min="9729" max="9729" width="36.28515625" style="19" bestFit="1" customWidth="1"/>
    <col min="9730" max="9735" width="13.42578125" style="19" bestFit="1" customWidth="1"/>
    <col min="9736" max="9736" width="4.85546875" style="19" bestFit="1" customWidth="1"/>
    <col min="9737" max="9983" width="8.85546875" style="19"/>
    <col min="9984" max="9984" width="6.42578125" style="19" bestFit="1" customWidth="1"/>
    <col min="9985" max="9985" width="36.28515625" style="19" bestFit="1" customWidth="1"/>
    <col min="9986" max="9991" width="13.42578125" style="19" bestFit="1" customWidth="1"/>
    <col min="9992" max="9992" width="4.85546875" style="19" bestFit="1" customWidth="1"/>
    <col min="9993" max="10239" width="8.85546875" style="19"/>
    <col min="10240" max="10240" width="6.42578125" style="19" bestFit="1" customWidth="1"/>
    <col min="10241" max="10241" width="36.28515625" style="19" bestFit="1" customWidth="1"/>
    <col min="10242" max="10247" width="13.42578125" style="19" bestFit="1" customWidth="1"/>
    <col min="10248" max="10248" width="4.85546875" style="19" bestFit="1" customWidth="1"/>
    <col min="10249" max="10495" width="8.85546875" style="19"/>
    <col min="10496" max="10496" width="6.42578125" style="19" bestFit="1" customWidth="1"/>
    <col min="10497" max="10497" width="36.28515625" style="19" bestFit="1" customWidth="1"/>
    <col min="10498" max="10503" width="13.42578125" style="19" bestFit="1" customWidth="1"/>
    <col min="10504" max="10504" width="4.85546875" style="19" bestFit="1" customWidth="1"/>
    <col min="10505" max="10751" width="8.85546875" style="19"/>
    <col min="10752" max="10752" width="6.42578125" style="19" bestFit="1" customWidth="1"/>
    <col min="10753" max="10753" width="36.28515625" style="19" bestFit="1" customWidth="1"/>
    <col min="10754" max="10759" width="13.42578125" style="19" bestFit="1" customWidth="1"/>
    <col min="10760" max="10760" width="4.85546875" style="19" bestFit="1" customWidth="1"/>
    <col min="10761" max="11007" width="8.85546875" style="19"/>
    <col min="11008" max="11008" width="6.42578125" style="19" bestFit="1" customWidth="1"/>
    <col min="11009" max="11009" width="36.28515625" style="19" bestFit="1" customWidth="1"/>
    <col min="11010" max="11015" width="13.42578125" style="19" bestFit="1" customWidth="1"/>
    <col min="11016" max="11016" width="4.85546875" style="19" bestFit="1" customWidth="1"/>
    <col min="11017" max="11263" width="8.85546875" style="19"/>
    <col min="11264" max="11264" width="6.42578125" style="19" bestFit="1" customWidth="1"/>
    <col min="11265" max="11265" width="36.28515625" style="19" bestFit="1" customWidth="1"/>
    <col min="11266" max="11271" width="13.42578125" style="19" bestFit="1" customWidth="1"/>
    <col min="11272" max="11272" width="4.85546875" style="19" bestFit="1" customWidth="1"/>
    <col min="11273" max="11519" width="8.85546875" style="19"/>
    <col min="11520" max="11520" width="6.42578125" style="19" bestFit="1" customWidth="1"/>
    <col min="11521" max="11521" width="36.28515625" style="19" bestFit="1" customWidth="1"/>
    <col min="11522" max="11527" width="13.42578125" style="19" bestFit="1" customWidth="1"/>
    <col min="11528" max="11528" width="4.85546875" style="19" bestFit="1" customWidth="1"/>
    <col min="11529" max="11775" width="8.85546875" style="19"/>
    <col min="11776" max="11776" width="6.42578125" style="19" bestFit="1" customWidth="1"/>
    <col min="11777" max="11777" width="36.28515625" style="19" bestFit="1" customWidth="1"/>
    <col min="11778" max="11783" width="13.42578125" style="19" bestFit="1" customWidth="1"/>
    <col min="11784" max="11784" width="4.85546875" style="19" bestFit="1" customWidth="1"/>
    <col min="11785" max="12031" width="8.85546875" style="19"/>
    <col min="12032" max="12032" width="6.42578125" style="19" bestFit="1" customWidth="1"/>
    <col min="12033" max="12033" width="36.28515625" style="19" bestFit="1" customWidth="1"/>
    <col min="12034" max="12039" width="13.42578125" style="19" bestFit="1" customWidth="1"/>
    <col min="12040" max="12040" width="4.85546875" style="19" bestFit="1" customWidth="1"/>
    <col min="12041" max="12287" width="8.85546875" style="19"/>
    <col min="12288" max="12288" width="6.42578125" style="19" bestFit="1" customWidth="1"/>
    <col min="12289" max="12289" width="36.28515625" style="19" bestFit="1" customWidth="1"/>
    <col min="12290" max="12295" width="13.42578125" style="19" bestFit="1" customWidth="1"/>
    <col min="12296" max="12296" width="4.85546875" style="19" bestFit="1" customWidth="1"/>
    <col min="12297" max="12543" width="8.85546875" style="19"/>
    <col min="12544" max="12544" width="6.42578125" style="19" bestFit="1" customWidth="1"/>
    <col min="12545" max="12545" width="36.28515625" style="19" bestFit="1" customWidth="1"/>
    <col min="12546" max="12551" width="13.42578125" style="19" bestFit="1" customWidth="1"/>
    <col min="12552" max="12552" width="4.85546875" style="19" bestFit="1" customWidth="1"/>
    <col min="12553" max="12799" width="8.85546875" style="19"/>
    <col min="12800" max="12800" width="6.42578125" style="19" bestFit="1" customWidth="1"/>
    <col min="12801" max="12801" width="36.28515625" style="19" bestFit="1" customWidth="1"/>
    <col min="12802" max="12807" width="13.42578125" style="19" bestFit="1" customWidth="1"/>
    <col min="12808" max="12808" width="4.85546875" style="19" bestFit="1" customWidth="1"/>
    <col min="12809" max="13055" width="8.85546875" style="19"/>
    <col min="13056" max="13056" width="6.42578125" style="19" bestFit="1" customWidth="1"/>
    <col min="13057" max="13057" width="36.28515625" style="19" bestFit="1" customWidth="1"/>
    <col min="13058" max="13063" width="13.42578125" style="19" bestFit="1" customWidth="1"/>
    <col min="13064" max="13064" width="4.85546875" style="19" bestFit="1" customWidth="1"/>
    <col min="13065" max="13311" width="8.85546875" style="19"/>
    <col min="13312" max="13312" width="6.42578125" style="19" bestFit="1" customWidth="1"/>
    <col min="13313" max="13313" width="36.28515625" style="19" bestFit="1" customWidth="1"/>
    <col min="13314" max="13319" width="13.42578125" style="19" bestFit="1" customWidth="1"/>
    <col min="13320" max="13320" width="4.85546875" style="19" bestFit="1" customWidth="1"/>
    <col min="13321" max="13567" width="8.85546875" style="19"/>
    <col min="13568" max="13568" width="6.42578125" style="19" bestFit="1" customWidth="1"/>
    <col min="13569" max="13569" width="36.28515625" style="19" bestFit="1" customWidth="1"/>
    <col min="13570" max="13575" width="13.42578125" style="19" bestFit="1" customWidth="1"/>
    <col min="13576" max="13576" width="4.85546875" style="19" bestFit="1" customWidth="1"/>
    <col min="13577" max="13823" width="8.85546875" style="19"/>
    <col min="13824" max="13824" width="6.42578125" style="19" bestFit="1" customWidth="1"/>
    <col min="13825" max="13825" width="36.28515625" style="19" bestFit="1" customWidth="1"/>
    <col min="13826" max="13831" width="13.42578125" style="19" bestFit="1" customWidth="1"/>
    <col min="13832" max="13832" width="4.85546875" style="19" bestFit="1" customWidth="1"/>
    <col min="13833" max="14079" width="8.85546875" style="19"/>
    <col min="14080" max="14080" width="6.42578125" style="19" bestFit="1" customWidth="1"/>
    <col min="14081" max="14081" width="36.28515625" style="19" bestFit="1" customWidth="1"/>
    <col min="14082" max="14087" width="13.42578125" style="19" bestFit="1" customWidth="1"/>
    <col min="14088" max="14088" width="4.85546875" style="19" bestFit="1" customWidth="1"/>
    <col min="14089" max="14335" width="8.85546875" style="19"/>
    <col min="14336" max="14336" width="6.42578125" style="19" bestFit="1" customWidth="1"/>
    <col min="14337" max="14337" width="36.28515625" style="19" bestFit="1" customWidth="1"/>
    <col min="14338" max="14343" width="13.42578125" style="19" bestFit="1" customWidth="1"/>
    <col min="14344" max="14344" width="4.85546875" style="19" bestFit="1" customWidth="1"/>
    <col min="14345" max="14591" width="8.85546875" style="19"/>
    <col min="14592" max="14592" width="6.42578125" style="19" bestFit="1" customWidth="1"/>
    <col min="14593" max="14593" width="36.28515625" style="19" bestFit="1" customWidth="1"/>
    <col min="14594" max="14599" width="13.42578125" style="19" bestFit="1" customWidth="1"/>
    <col min="14600" max="14600" width="4.85546875" style="19" bestFit="1" customWidth="1"/>
    <col min="14601" max="14847" width="8.85546875" style="19"/>
    <col min="14848" max="14848" width="6.42578125" style="19" bestFit="1" customWidth="1"/>
    <col min="14849" max="14849" width="36.28515625" style="19" bestFit="1" customWidth="1"/>
    <col min="14850" max="14855" width="13.42578125" style="19" bestFit="1" customWidth="1"/>
    <col min="14856" max="14856" width="4.85546875" style="19" bestFit="1" customWidth="1"/>
    <col min="14857" max="15103" width="8.85546875" style="19"/>
    <col min="15104" max="15104" width="6.42578125" style="19" bestFit="1" customWidth="1"/>
    <col min="15105" max="15105" width="36.28515625" style="19" bestFit="1" customWidth="1"/>
    <col min="15106" max="15111" width="13.42578125" style="19" bestFit="1" customWidth="1"/>
    <col min="15112" max="15112" width="4.85546875" style="19" bestFit="1" customWidth="1"/>
    <col min="15113" max="15359" width="8.85546875" style="19"/>
    <col min="15360" max="15360" width="6.42578125" style="19" bestFit="1" customWidth="1"/>
    <col min="15361" max="15361" width="36.28515625" style="19" bestFit="1" customWidth="1"/>
    <col min="15362" max="15367" width="13.42578125" style="19" bestFit="1" customWidth="1"/>
    <col min="15368" max="15368" width="4.85546875" style="19" bestFit="1" customWidth="1"/>
    <col min="15369" max="15615" width="8.85546875" style="19"/>
    <col min="15616" max="15616" width="6.42578125" style="19" bestFit="1" customWidth="1"/>
    <col min="15617" max="15617" width="36.28515625" style="19" bestFit="1" customWidth="1"/>
    <col min="15618" max="15623" width="13.42578125" style="19" bestFit="1" customWidth="1"/>
    <col min="15624" max="15624" width="4.85546875" style="19" bestFit="1" customWidth="1"/>
    <col min="15625" max="15871" width="8.85546875" style="19"/>
    <col min="15872" max="15872" width="6.42578125" style="19" bestFit="1" customWidth="1"/>
    <col min="15873" max="15873" width="36.28515625" style="19" bestFit="1" customWidth="1"/>
    <col min="15874" max="15879" width="13.42578125" style="19" bestFit="1" customWidth="1"/>
    <col min="15880" max="15880" width="4.85546875" style="19" bestFit="1" customWidth="1"/>
    <col min="15881" max="16127" width="8.85546875" style="19"/>
    <col min="16128" max="16128" width="6.42578125" style="19" bestFit="1" customWidth="1"/>
    <col min="16129" max="16129" width="36.28515625" style="19" bestFit="1" customWidth="1"/>
    <col min="16130" max="16135" width="13.42578125" style="19" bestFit="1" customWidth="1"/>
    <col min="16136" max="16136" width="4.85546875" style="19" bestFit="1" customWidth="1"/>
    <col min="16137" max="16384" width="8.85546875" style="19"/>
  </cols>
  <sheetData>
    <row r="1" spans="1:8" ht="13.5" customHeight="1">
      <c r="A1" s="1204" t="s">
        <v>361</v>
      </c>
      <c r="B1" s="1204"/>
      <c r="C1" s="1204"/>
      <c r="D1" s="1204"/>
      <c r="E1" s="1204"/>
      <c r="F1" s="1204"/>
      <c r="G1" s="1204"/>
      <c r="H1" s="1204"/>
    </row>
    <row r="2" spans="1:8" s="22" customFormat="1" ht="19.5" customHeight="1">
      <c r="A2" s="1205" t="s">
        <v>355</v>
      </c>
      <c r="B2" s="1205"/>
      <c r="C2" s="1205"/>
      <c r="D2" s="1205"/>
      <c r="E2" s="1205"/>
      <c r="F2" s="1205"/>
      <c r="G2" s="1205"/>
      <c r="H2" s="1205"/>
    </row>
    <row r="3" spans="1:8" s="22" customFormat="1" ht="15" customHeight="1">
      <c r="A3" s="1206" t="s">
        <v>127</v>
      </c>
      <c r="B3" s="1206" t="s">
        <v>128</v>
      </c>
      <c r="C3" s="1207" t="s">
        <v>85</v>
      </c>
      <c r="D3" s="1207"/>
      <c r="E3" s="1208" t="s">
        <v>86</v>
      </c>
      <c r="F3" s="1208"/>
      <c r="G3" s="1206" t="s">
        <v>87</v>
      </c>
      <c r="H3" s="1206"/>
    </row>
    <row r="4" spans="1:8" s="22" customFormat="1">
      <c r="A4" s="1206"/>
      <c r="B4" s="1206"/>
      <c r="C4" s="130" t="s">
        <v>600</v>
      </c>
      <c r="D4" s="176">
        <v>44287</v>
      </c>
      <c r="E4" s="131" t="s">
        <v>600</v>
      </c>
      <c r="F4" s="176">
        <v>44287</v>
      </c>
      <c r="G4" s="130" t="s">
        <v>600</v>
      </c>
      <c r="H4" s="176">
        <v>44287</v>
      </c>
    </row>
    <row r="5" spans="1:8" s="22" customFormat="1" ht="18" customHeight="1">
      <c r="A5" s="132">
        <v>1</v>
      </c>
      <c r="B5" s="133" t="s">
        <v>129</v>
      </c>
      <c r="C5" s="134">
        <v>9.8688734109999992</v>
      </c>
      <c r="D5" s="135">
        <v>17.629891400000002</v>
      </c>
      <c r="E5" s="136">
        <v>4.1100000000000003</v>
      </c>
      <c r="F5" s="135">
        <v>9.49</v>
      </c>
      <c r="G5" s="137">
        <v>3</v>
      </c>
      <c r="H5" s="138">
        <v>0</v>
      </c>
    </row>
    <row r="6" spans="1:8" s="22" customFormat="1" ht="18" customHeight="1">
      <c r="A6" s="103">
        <v>2</v>
      </c>
      <c r="B6" s="139" t="s">
        <v>130</v>
      </c>
      <c r="C6" s="140">
        <v>0.44944721599999998</v>
      </c>
      <c r="D6" s="135">
        <v>0.50903073700000001</v>
      </c>
      <c r="E6" s="141">
        <v>1.98</v>
      </c>
      <c r="F6" s="135">
        <v>3.44</v>
      </c>
      <c r="G6" s="137">
        <v>0</v>
      </c>
      <c r="H6" s="137">
        <v>0</v>
      </c>
    </row>
    <row r="7" spans="1:8" s="22" customFormat="1" ht="18" customHeight="1">
      <c r="A7" s="103">
        <v>3</v>
      </c>
      <c r="B7" s="139" t="s">
        <v>131</v>
      </c>
      <c r="C7" s="140">
        <v>0.493666885</v>
      </c>
      <c r="D7" s="135">
        <v>0.43724892199999998</v>
      </c>
      <c r="E7" s="141">
        <v>0.18</v>
      </c>
      <c r="F7" s="135">
        <v>0.34</v>
      </c>
      <c r="G7" s="137">
        <v>0</v>
      </c>
      <c r="H7" s="137">
        <v>0</v>
      </c>
    </row>
    <row r="8" spans="1:8" s="22" customFormat="1" ht="18" customHeight="1">
      <c r="A8" s="103">
        <v>4</v>
      </c>
      <c r="B8" s="139" t="s">
        <v>132</v>
      </c>
      <c r="C8" s="140">
        <v>9.7774850000000007E-3</v>
      </c>
      <c r="D8" s="135">
        <v>9.9429510000000002E-3</v>
      </c>
      <c r="E8" s="141">
        <v>0</v>
      </c>
      <c r="F8" s="135">
        <v>0</v>
      </c>
      <c r="G8" s="137">
        <v>0</v>
      </c>
      <c r="H8" s="137">
        <v>0</v>
      </c>
    </row>
    <row r="9" spans="1:8" s="22" customFormat="1" ht="18" customHeight="1">
      <c r="A9" s="103">
        <v>5</v>
      </c>
      <c r="B9" s="139" t="s">
        <v>133</v>
      </c>
      <c r="C9" s="140">
        <v>0.34167188999999998</v>
      </c>
      <c r="D9" s="135">
        <v>0.141420987</v>
      </c>
      <c r="E9" s="141">
        <v>0.64</v>
      </c>
      <c r="F9" s="135">
        <v>1.23</v>
      </c>
      <c r="G9" s="137">
        <v>0</v>
      </c>
      <c r="H9" s="137">
        <v>0</v>
      </c>
    </row>
    <row r="10" spans="1:8" s="22" customFormat="1" ht="18" customHeight="1">
      <c r="A10" s="103">
        <v>6</v>
      </c>
      <c r="B10" s="142" t="s">
        <v>1081</v>
      </c>
      <c r="C10" s="140">
        <v>5.2281275000000002E-2</v>
      </c>
      <c r="D10" s="135">
        <v>3.4195199000000003E-2</v>
      </c>
      <c r="E10" s="141">
        <v>0.66</v>
      </c>
      <c r="F10" s="135">
        <v>1.17</v>
      </c>
      <c r="G10" s="137">
        <v>0</v>
      </c>
      <c r="H10" s="137">
        <v>0</v>
      </c>
    </row>
    <row r="11" spans="1:8" s="22" customFormat="1" ht="18" customHeight="1">
      <c r="A11" s="103">
        <v>7</v>
      </c>
      <c r="B11" s="139" t="s">
        <v>134</v>
      </c>
      <c r="C11" s="140">
        <v>1.4227128E-2</v>
      </c>
      <c r="D11" s="135">
        <v>1.1971012E-2</v>
      </c>
      <c r="E11" s="141">
        <v>0.05</v>
      </c>
      <c r="F11" s="135">
        <v>0.11</v>
      </c>
      <c r="G11" s="137">
        <v>0</v>
      </c>
      <c r="H11" s="137">
        <v>0</v>
      </c>
    </row>
    <row r="12" spans="1:8" s="22" customFormat="1" ht="18" customHeight="1">
      <c r="A12" s="103">
        <v>8</v>
      </c>
      <c r="B12" s="139" t="s">
        <v>135</v>
      </c>
      <c r="C12" s="140">
        <v>1.3321415329999999</v>
      </c>
      <c r="D12" s="135">
        <v>1.741119587</v>
      </c>
      <c r="E12" s="141">
        <v>5.19</v>
      </c>
      <c r="F12" s="135">
        <v>10.28</v>
      </c>
      <c r="G12" s="137">
        <v>50</v>
      </c>
      <c r="H12" s="137">
        <v>59.9</v>
      </c>
    </row>
    <row r="13" spans="1:8" s="22" customFormat="1" ht="18" customHeight="1">
      <c r="A13" s="103">
        <v>9</v>
      </c>
      <c r="B13" s="139" t="s">
        <v>136</v>
      </c>
      <c r="C13" s="140">
        <v>2.6580634999999998E-2</v>
      </c>
      <c r="D13" s="135">
        <v>1.8982479E-2</v>
      </c>
      <c r="E13" s="141">
        <v>0</v>
      </c>
      <c r="F13" s="135">
        <v>0</v>
      </c>
      <c r="G13" s="137">
        <v>0</v>
      </c>
      <c r="H13" s="137">
        <v>0</v>
      </c>
    </row>
    <row r="14" spans="1:8" s="22" customFormat="1" ht="18" customHeight="1">
      <c r="A14" s="103">
        <v>10</v>
      </c>
      <c r="B14" s="139" t="s">
        <v>137</v>
      </c>
      <c r="C14" s="140">
        <v>0.124601025</v>
      </c>
      <c r="D14" s="135">
        <v>7.3017636999999996E-2</v>
      </c>
      <c r="E14" s="141">
        <v>3.47</v>
      </c>
      <c r="F14" s="135">
        <v>6.3800000000000008</v>
      </c>
      <c r="G14" s="137">
        <v>0</v>
      </c>
      <c r="H14" s="137">
        <v>0</v>
      </c>
    </row>
    <row r="15" spans="1:8" s="22" customFormat="1" ht="18" customHeight="1">
      <c r="A15" s="103">
        <v>11</v>
      </c>
      <c r="B15" s="139" t="s">
        <v>138</v>
      </c>
      <c r="C15" s="140">
        <v>0.30443732000000001</v>
      </c>
      <c r="D15" s="135">
        <v>0.206972773</v>
      </c>
      <c r="E15" s="141">
        <v>0.37</v>
      </c>
      <c r="F15" s="135">
        <v>0.62</v>
      </c>
      <c r="G15" s="137">
        <v>0.1</v>
      </c>
      <c r="H15" s="137">
        <v>0</v>
      </c>
    </row>
    <row r="16" spans="1:8" s="22" customFormat="1" ht="18" customHeight="1">
      <c r="A16" s="103">
        <v>12</v>
      </c>
      <c r="B16" s="139" t="s">
        <v>139</v>
      </c>
      <c r="C16" s="140">
        <v>0.347289809</v>
      </c>
      <c r="D16" s="135">
        <v>0.29416550899999999</v>
      </c>
      <c r="E16" s="141">
        <v>0.25</v>
      </c>
      <c r="F16" s="135">
        <v>0.48</v>
      </c>
      <c r="G16" s="137">
        <v>3.6</v>
      </c>
      <c r="H16" s="137">
        <v>0</v>
      </c>
    </row>
    <row r="17" spans="1:8" s="22" customFormat="1" ht="18" customHeight="1">
      <c r="A17" s="103">
        <v>13</v>
      </c>
      <c r="B17" s="139" t="s">
        <v>140</v>
      </c>
      <c r="C17" s="140">
        <v>0.214281951</v>
      </c>
      <c r="D17" s="135">
        <v>0.17306144500000001</v>
      </c>
      <c r="E17" s="141">
        <v>0.12</v>
      </c>
      <c r="F17" s="135">
        <v>0.22</v>
      </c>
      <c r="G17" s="137">
        <v>0.4</v>
      </c>
      <c r="H17" s="137">
        <v>0</v>
      </c>
    </row>
    <row r="18" spans="1:8" s="22" customFormat="1" ht="18" customHeight="1">
      <c r="A18" s="103">
        <v>14</v>
      </c>
      <c r="B18" s="139" t="s">
        <v>141</v>
      </c>
      <c r="C18" s="140">
        <v>3.573555357</v>
      </c>
      <c r="D18" s="135">
        <v>2.7226832239999998</v>
      </c>
      <c r="E18" s="141">
        <v>4.3</v>
      </c>
      <c r="F18" s="135">
        <v>8.77</v>
      </c>
      <c r="G18" s="137">
        <v>0</v>
      </c>
      <c r="H18" s="137">
        <v>0</v>
      </c>
    </row>
    <row r="19" spans="1:8" s="22" customFormat="1" ht="18" customHeight="1">
      <c r="A19" s="103">
        <v>15</v>
      </c>
      <c r="B19" s="139" t="s">
        <v>142</v>
      </c>
      <c r="C19" s="140">
        <v>8.8387724000000001E-2</v>
      </c>
      <c r="D19" s="135">
        <v>9.0529055999999997E-2</v>
      </c>
      <c r="E19" s="141">
        <v>7.0000000000000007E-2</v>
      </c>
      <c r="F19" s="135">
        <v>0.15000000000000002</v>
      </c>
      <c r="G19" s="137">
        <v>0</v>
      </c>
      <c r="H19" s="137">
        <v>0</v>
      </c>
    </row>
    <row r="20" spans="1:8" s="22" customFormat="1" ht="18" customHeight="1">
      <c r="A20" s="103">
        <v>16</v>
      </c>
      <c r="B20" s="139" t="s">
        <v>143</v>
      </c>
      <c r="C20" s="140">
        <v>9.8572759999999999E-3</v>
      </c>
      <c r="D20" s="135">
        <v>6.6789459999999998E-3</v>
      </c>
      <c r="E20" s="141">
        <v>0</v>
      </c>
      <c r="F20" s="135">
        <v>0</v>
      </c>
      <c r="G20" s="137">
        <v>0</v>
      </c>
      <c r="H20" s="137">
        <v>0</v>
      </c>
    </row>
    <row r="21" spans="1:8" s="22" customFormat="1" ht="18" customHeight="1">
      <c r="A21" s="103">
        <v>17</v>
      </c>
      <c r="B21" s="139" t="s">
        <v>144</v>
      </c>
      <c r="C21" s="140">
        <v>40.876533551999998</v>
      </c>
      <c r="D21" s="135">
        <v>26.4080686</v>
      </c>
      <c r="E21" s="141">
        <v>67.040000000000006</v>
      </c>
      <c r="F21" s="135">
        <v>135.08000000000001</v>
      </c>
      <c r="G21" s="137">
        <v>21.8</v>
      </c>
      <c r="H21" s="137">
        <v>0</v>
      </c>
    </row>
    <row r="22" spans="1:8" s="22" customFormat="1" ht="18" customHeight="1">
      <c r="A22" s="103">
        <v>18</v>
      </c>
      <c r="B22" s="139" t="s">
        <v>145</v>
      </c>
      <c r="C22" s="140">
        <v>1.7976882E-2</v>
      </c>
      <c r="D22" s="135">
        <v>1.4885287000000001E-2</v>
      </c>
      <c r="E22" s="141">
        <v>0</v>
      </c>
      <c r="F22" s="135">
        <v>0</v>
      </c>
      <c r="G22" s="137">
        <v>0</v>
      </c>
      <c r="H22" s="137">
        <v>0</v>
      </c>
    </row>
    <row r="23" spans="1:8" s="22" customFormat="1" ht="18" customHeight="1">
      <c r="A23" s="103">
        <v>19</v>
      </c>
      <c r="B23" s="139" t="s">
        <v>146</v>
      </c>
      <c r="C23" s="140">
        <v>0.19669329799999999</v>
      </c>
      <c r="D23" s="135">
        <v>0.18662975400000001</v>
      </c>
      <c r="E23" s="141">
        <v>0.11</v>
      </c>
      <c r="F23" s="135">
        <v>0.28999999999999998</v>
      </c>
      <c r="G23" s="137">
        <v>0</v>
      </c>
      <c r="H23" s="137">
        <v>0</v>
      </c>
    </row>
    <row r="24" spans="1:8" s="22" customFormat="1" ht="18" customHeight="1">
      <c r="A24" s="103">
        <v>20</v>
      </c>
      <c r="B24" s="139" t="s">
        <v>147</v>
      </c>
      <c r="C24" s="140">
        <v>1.315204885</v>
      </c>
      <c r="D24" s="135">
        <v>0.76247924300000003</v>
      </c>
      <c r="E24" s="141">
        <v>0.88</v>
      </c>
      <c r="F24" s="135">
        <v>1.51</v>
      </c>
      <c r="G24" s="137">
        <v>0</v>
      </c>
      <c r="H24" s="137">
        <v>0</v>
      </c>
    </row>
    <row r="25" spans="1:8" s="22" customFormat="1" ht="18" customHeight="1">
      <c r="A25" s="103">
        <v>21</v>
      </c>
      <c r="B25" s="139" t="s">
        <v>148</v>
      </c>
      <c r="C25" s="140">
        <v>40.342513463000003</v>
      </c>
      <c r="D25" s="135">
        <v>48.527025260000002</v>
      </c>
      <c r="E25" s="141">
        <v>10.57</v>
      </c>
      <c r="F25" s="135">
        <v>20.420000000000002</v>
      </c>
      <c r="G25" s="137">
        <v>21.1</v>
      </c>
      <c r="H25" s="137">
        <v>40.1</v>
      </c>
    </row>
    <row r="26" spans="1:8" s="22" customFormat="1" ht="18" customHeight="1">
      <c r="A26" s="139"/>
      <c r="B26" s="139" t="s">
        <v>53</v>
      </c>
      <c r="C26" s="177">
        <v>100.000000008</v>
      </c>
      <c r="D26" s="87">
        <v>100.000000008</v>
      </c>
      <c r="E26" s="178">
        <v>100.000000008</v>
      </c>
      <c r="F26" s="106">
        <v>100.000000008</v>
      </c>
      <c r="G26" s="179">
        <v>100.000000008</v>
      </c>
      <c r="H26" s="177">
        <v>100.000000008</v>
      </c>
    </row>
    <row r="27" spans="1:8" s="22" customFormat="1">
      <c r="A27" s="27" t="s">
        <v>350</v>
      </c>
      <c r="B27" s="27"/>
      <c r="C27" s="28"/>
      <c r="D27" s="28"/>
      <c r="E27" s="243"/>
      <c r="F27" s="28"/>
      <c r="G27" s="28"/>
      <c r="H27" s="244"/>
    </row>
    <row r="28" spans="1:8" s="22" customFormat="1" ht="37.5" customHeight="1">
      <c r="A28" s="1201" t="s">
        <v>359</v>
      </c>
      <c r="B28" s="1202"/>
      <c r="C28" s="1202"/>
      <c r="D28" s="1202"/>
      <c r="E28" s="1202"/>
      <c r="F28" s="1202"/>
      <c r="G28" s="1202"/>
      <c r="H28" s="1203"/>
    </row>
    <row r="29" spans="1:8" s="22" customFormat="1" ht="13.5" customHeight="1">
      <c r="A29" s="1201" t="s">
        <v>80</v>
      </c>
      <c r="B29" s="1202"/>
      <c r="C29" s="1202"/>
      <c r="D29" s="1202"/>
      <c r="E29" s="1202"/>
      <c r="F29" s="1202"/>
      <c r="G29" s="1202"/>
      <c r="H29" s="1203"/>
    </row>
    <row r="30" spans="1:8" ht="28.35" customHeight="1"/>
  </sheetData>
  <mergeCells count="9">
    <mergeCell ref="A28:H28"/>
    <mergeCell ref="A29:H29"/>
    <mergeCell ref="A1:H1"/>
    <mergeCell ref="A2:H2"/>
    <mergeCell ref="A3:A4"/>
    <mergeCell ref="B3:B4"/>
    <mergeCell ref="C3:D3"/>
    <mergeCell ref="E3:F3"/>
    <mergeCell ref="G3:H3"/>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F9"/>
  <sheetViews>
    <sheetView zoomScaleNormal="100" workbookViewId="0">
      <selection activeCell="E14" sqref="E14"/>
    </sheetView>
  </sheetViews>
  <sheetFormatPr defaultColWidth="8.85546875" defaultRowHeight="15"/>
  <cols>
    <col min="1" max="6" width="14.7109375" style="19" bestFit="1" customWidth="1"/>
    <col min="7" max="7" width="4.7109375" style="19" bestFit="1" customWidth="1"/>
    <col min="8" max="256" width="8.85546875" style="19"/>
    <col min="257" max="262" width="14.7109375" style="19" bestFit="1" customWidth="1"/>
    <col min="263" max="263" width="4.7109375" style="19" bestFit="1" customWidth="1"/>
    <col min="264" max="512" width="8.85546875" style="19"/>
    <col min="513" max="518" width="14.7109375" style="19" bestFit="1" customWidth="1"/>
    <col min="519" max="519" width="4.7109375" style="19" bestFit="1" customWidth="1"/>
    <col min="520" max="768" width="8.85546875" style="19"/>
    <col min="769" max="774" width="14.7109375" style="19" bestFit="1" customWidth="1"/>
    <col min="775" max="775" width="4.7109375" style="19" bestFit="1" customWidth="1"/>
    <col min="776" max="1024" width="8.85546875" style="19"/>
    <col min="1025" max="1030" width="14.7109375" style="19" bestFit="1" customWidth="1"/>
    <col min="1031" max="1031" width="4.7109375" style="19" bestFit="1" customWidth="1"/>
    <col min="1032" max="1280" width="8.85546875" style="19"/>
    <col min="1281" max="1286" width="14.7109375" style="19" bestFit="1" customWidth="1"/>
    <col min="1287" max="1287" width="4.7109375" style="19" bestFit="1" customWidth="1"/>
    <col min="1288" max="1536" width="8.85546875" style="19"/>
    <col min="1537" max="1542" width="14.7109375" style="19" bestFit="1" customWidth="1"/>
    <col min="1543" max="1543" width="4.7109375" style="19" bestFit="1" customWidth="1"/>
    <col min="1544" max="1792" width="8.85546875" style="19"/>
    <col min="1793" max="1798" width="14.7109375" style="19" bestFit="1" customWidth="1"/>
    <col min="1799" max="1799" width="4.7109375" style="19" bestFit="1" customWidth="1"/>
    <col min="1800" max="2048" width="8.85546875" style="19"/>
    <col min="2049" max="2054" width="14.7109375" style="19" bestFit="1" customWidth="1"/>
    <col min="2055" max="2055" width="4.7109375" style="19" bestFit="1" customWidth="1"/>
    <col min="2056" max="2304" width="8.85546875" style="19"/>
    <col min="2305" max="2310" width="14.7109375" style="19" bestFit="1" customWidth="1"/>
    <col min="2311" max="2311" width="4.7109375" style="19" bestFit="1" customWidth="1"/>
    <col min="2312" max="2560" width="8.85546875" style="19"/>
    <col min="2561" max="2566" width="14.7109375" style="19" bestFit="1" customWidth="1"/>
    <col min="2567" max="2567" width="4.7109375" style="19" bestFit="1" customWidth="1"/>
    <col min="2568" max="2816" width="8.85546875" style="19"/>
    <col min="2817" max="2822" width="14.7109375" style="19" bestFit="1" customWidth="1"/>
    <col min="2823" max="2823" width="4.7109375" style="19" bestFit="1" customWidth="1"/>
    <col min="2824" max="3072" width="8.85546875" style="19"/>
    <col min="3073" max="3078" width="14.7109375" style="19" bestFit="1" customWidth="1"/>
    <col min="3079" max="3079" width="4.7109375" style="19" bestFit="1" customWidth="1"/>
    <col min="3080" max="3328" width="8.85546875" style="19"/>
    <col min="3329" max="3334" width="14.7109375" style="19" bestFit="1" customWidth="1"/>
    <col min="3335" max="3335" width="4.7109375" style="19" bestFit="1" customWidth="1"/>
    <col min="3336" max="3584" width="8.85546875" style="19"/>
    <col min="3585" max="3590" width="14.7109375" style="19" bestFit="1" customWidth="1"/>
    <col min="3591" max="3591" width="4.7109375" style="19" bestFit="1" customWidth="1"/>
    <col min="3592" max="3840" width="8.85546875" style="19"/>
    <col min="3841" max="3846" width="14.7109375" style="19" bestFit="1" customWidth="1"/>
    <col min="3847" max="3847" width="4.7109375" style="19" bestFit="1" customWidth="1"/>
    <col min="3848" max="4096" width="8.85546875" style="19"/>
    <col min="4097" max="4102" width="14.7109375" style="19" bestFit="1" customWidth="1"/>
    <col min="4103" max="4103" width="4.7109375" style="19" bestFit="1" customWidth="1"/>
    <col min="4104" max="4352" width="8.85546875" style="19"/>
    <col min="4353" max="4358" width="14.7109375" style="19" bestFit="1" customWidth="1"/>
    <col min="4359" max="4359" width="4.7109375" style="19" bestFit="1" customWidth="1"/>
    <col min="4360" max="4608" width="8.85546875" style="19"/>
    <col min="4609" max="4614" width="14.7109375" style="19" bestFit="1" customWidth="1"/>
    <col min="4615" max="4615" width="4.7109375" style="19" bestFit="1" customWidth="1"/>
    <col min="4616" max="4864" width="8.85546875" style="19"/>
    <col min="4865" max="4870" width="14.7109375" style="19" bestFit="1" customWidth="1"/>
    <col min="4871" max="4871" width="4.7109375" style="19" bestFit="1" customWidth="1"/>
    <col min="4872" max="5120" width="8.85546875" style="19"/>
    <col min="5121" max="5126" width="14.7109375" style="19" bestFit="1" customWidth="1"/>
    <col min="5127" max="5127" width="4.7109375" style="19" bestFit="1" customWidth="1"/>
    <col min="5128" max="5376" width="8.85546875" style="19"/>
    <col min="5377" max="5382" width="14.7109375" style="19" bestFit="1" customWidth="1"/>
    <col min="5383" max="5383" width="4.7109375" style="19" bestFit="1" customWidth="1"/>
    <col min="5384" max="5632" width="8.85546875" style="19"/>
    <col min="5633" max="5638" width="14.7109375" style="19" bestFit="1" customWidth="1"/>
    <col min="5639" max="5639" width="4.7109375" style="19" bestFit="1" customWidth="1"/>
    <col min="5640" max="5888" width="8.85546875" style="19"/>
    <col min="5889" max="5894" width="14.7109375" style="19" bestFit="1" customWidth="1"/>
    <col min="5895" max="5895" width="4.7109375" style="19" bestFit="1" customWidth="1"/>
    <col min="5896" max="6144" width="8.85546875" style="19"/>
    <col min="6145" max="6150" width="14.7109375" style="19" bestFit="1" customWidth="1"/>
    <col min="6151" max="6151" width="4.7109375" style="19" bestFit="1" customWidth="1"/>
    <col min="6152" max="6400" width="8.85546875" style="19"/>
    <col min="6401" max="6406" width="14.7109375" style="19" bestFit="1" customWidth="1"/>
    <col min="6407" max="6407" width="4.7109375" style="19" bestFit="1" customWidth="1"/>
    <col min="6408" max="6656" width="8.85546875" style="19"/>
    <col min="6657" max="6662" width="14.7109375" style="19" bestFit="1" customWidth="1"/>
    <col min="6663" max="6663" width="4.7109375" style="19" bestFit="1" customWidth="1"/>
    <col min="6664" max="6912" width="8.85546875" style="19"/>
    <col min="6913" max="6918" width="14.7109375" style="19" bestFit="1" customWidth="1"/>
    <col min="6919" max="6919" width="4.7109375" style="19" bestFit="1" customWidth="1"/>
    <col min="6920" max="7168" width="8.85546875" style="19"/>
    <col min="7169" max="7174" width="14.7109375" style="19" bestFit="1" customWidth="1"/>
    <col min="7175" max="7175" width="4.7109375" style="19" bestFit="1" customWidth="1"/>
    <col min="7176" max="7424" width="8.85546875" style="19"/>
    <col min="7425" max="7430" width="14.7109375" style="19" bestFit="1" customWidth="1"/>
    <col min="7431" max="7431" width="4.7109375" style="19" bestFit="1" customWidth="1"/>
    <col min="7432" max="7680" width="8.85546875" style="19"/>
    <col min="7681" max="7686" width="14.7109375" style="19" bestFit="1" customWidth="1"/>
    <col min="7687" max="7687" width="4.7109375" style="19" bestFit="1" customWidth="1"/>
    <col min="7688" max="7936" width="8.85546875" style="19"/>
    <col min="7937" max="7942" width="14.7109375" style="19" bestFit="1" customWidth="1"/>
    <col min="7943" max="7943" width="4.7109375" style="19" bestFit="1" customWidth="1"/>
    <col min="7944" max="8192" width="8.85546875" style="19"/>
    <col min="8193" max="8198" width="14.7109375" style="19" bestFit="1" customWidth="1"/>
    <col min="8199" max="8199" width="4.7109375" style="19" bestFit="1" customWidth="1"/>
    <col min="8200" max="8448" width="8.85546875" style="19"/>
    <col min="8449" max="8454" width="14.7109375" style="19" bestFit="1" customWidth="1"/>
    <col min="8455" max="8455" width="4.7109375" style="19" bestFit="1" customWidth="1"/>
    <col min="8456" max="8704" width="8.85546875" style="19"/>
    <col min="8705" max="8710" width="14.7109375" style="19" bestFit="1" customWidth="1"/>
    <col min="8711" max="8711" width="4.7109375" style="19" bestFit="1" customWidth="1"/>
    <col min="8712" max="8960" width="8.85546875" style="19"/>
    <col min="8961" max="8966" width="14.7109375" style="19" bestFit="1" customWidth="1"/>
    <col min="8967" max="8967" width="4.7109375" style="19" bestFit="1" customWidth="1"/>
    <col min="8968" max="9216" width="8.85546875" style="19"/>
    <col min="9217" max="9222" width="14.7109375" style="19" bestFit="1" customWidth="1"/>
    <col min="9223" max="9223" width="4.7109375" style="19" bestFit="1" customWidth="1"/>
    <col min="9224" max="9472" width="8.85546875" style="19"/>
    <col min="9473" max="9478" width="14.7109375" style="19" bestFit="1" customWidth="1"/>
    <col min="9479" max="9479" width="4.7109375" style="19" bestFit="1" customWidth="1"/>
    <col min="9480" max="9728" width="8.85546875" style="19"/>
    <col min="9729" max="9734" width="14.7109375" style="19" bestFit="1" customWidth="1"/>
    <col min="9735" max="9735" width="4.7109375" style="19" bestFit="1" customWidth="1"/>
    <col min="9736" max="9984" width="8.85546875" style="19"/>
    <col min="9985" max="9990" width="14.7109375" style="19" bestFit="1" customWidth="1"/>
    <col min="9991" max="9991" width="4.7109375" style="19" bestFit="1" customWidth="1"/>
    <col min="9992" max="10240" width="8.85546875" style="19"/>
    <col min="10241" max="10246" width="14.7109375" style="19" bestFit="1" customWidth="1"/>
    <col min="10247" max="10247" width="4.7109375" style="19" bestFit="1" customWidth="1"/>
    <col min="10248" max="10496" width="8.85546875" style="19"/>
    <col min="10497" max="10502" width="14.7109375" style="19" bestFit="1" customWidth="1"/>
    <col min="10503" max="10503" width="4.7109375" style="19" bestFit="1" customWidth="1"/>
    <col min="10504" max="10752" width="8.85546875" style="19"/>
    <col min="10753" max="10758" width="14.7109375" style="19" bestFit="1" customWidth="1"/>
    <col min="10759" max="10759" width="4.7109375" style="19" bestFit="1" customWidth="1"/>
    <col min="10760" max="11008" width="8.85546875" style="19"/>
    <col min="11009" max="11014" width="14.7109375" style="19" bestFit="1" customWidth="1"/>
    <col min="11015" max="11015" width="4.7109375" style="19" bestFit="1" customWidth="1"/>
    <col min="11016" max="11264" width="8.85546875" style="19"/>
    <col min="11265" max="11270" width="14.7109375" style="19" bestFit="1" customWidth="1"/>
    <col min="11271" max="11271" width="4.7109375" style="19" bestFit="1" customWidth="1"/>
    <col min="11272" max="11520" width="8.85546875" style="19"/>
    <col min="11521" max="11526" width="14.7109375" style="19" bestFit="1" customWidth="1"/>
    <col min="11527" max="11527" width="4.7109375" style="19" bestFit="1" customWidth="1"/>
    <col min="11528" max="11776" width="8.85546875" style="19"/>
    <col min="11777" max="11782" width="14.7109375" style="19" bestFit="1" customWidth="1"/>
    <col min="11783" max="11783" width="4.7109375" style="19" bestFit="1" customWidth="1"/>
    <col min="11784" max="12032" width="8.85546875" style="19"/>
    <col min="12033" max="12038" width="14.7109375" style="19" bestFit="1" customWidth="1"/>
    <col min="12039" max="12039" width="4.7109375" style="19" bestFit="1" customWidth="1"/>
    <col min="12040" max="12288" width="8.85546875" style="19"/>
    <col min="12289" max="12294" width="14.7109375" style="19" bestFit="1" customWidth="1"/>
    <col min="12295" max="12295" width="4.7109375" style="19" bestFit="1" customWidth="1"/>
    <col min="12296" max="12544" width="8.85546875" style="19"/>
    <col min="12545" max="12550" width="14.7109375" style="19" bestFit="1" customWidth="1"/>
    <col min="12551" max="12551" width="4.7109375" style="19" bestFit="1" customWidth="1"/>
    <col min="12552" max="12800" width="8.85546875" style="19"/>
    <col min="12801" max="12806" width="14.7109375" style="19" bestFit="1" customWidth="1"/>
    <col min="12807" max="12807" width="4.7109375" style="19" bestFit="1" customWidth="1"/>
    <col min="12808" max="13056" width="8.85546875" style="19"/>
    <col min="13057" max="13062" width="14.7109375" style="19" bestFit="1" customWidth="1"/>
    <col min="13063" max="13063" width="4.7109375" style="19" bestFit="1" customWidth="1"/>
    <col min="13064" max="13312" width="8.85546875" style="19"/>
    <col min="13313" max="13318" width="14.7109375" style="19" bestFit="1" customWidth="1"/>
    <col min="13319" max="13319" width="4.7109375" style="19" bestFit="1" customWidth="1"/>
    <col min="13320" max="13568" width="8.85546875" style="19"/>
    <col min="13569" max="13574" width="14.7109375" style="19" bestFit="1" customWidth="1"/>
    <col min="13575" max="13575" width="4.7109375" style="19" bestFit="1" customWidth="1"/>
    <col min="13576" max="13824" width="8.85546875" style="19"/>
    <col min="13825" max="13830" width="14.7109375" style="19" bestFit="1" customWidth="1"/>
    <col min="13831" max="13831" width="4.7109375" style="19" bestFit="1" customWidth="1"/>
    <col min="13832" max="14080" width="8.85546875" style="19"/>
    <col min="14081" max="14086" width="14.7109375" style="19" bestFit="1" customWidth="1"/>
    <col min="14087" max="14087" width="4.7109375" style="19" bestFit="1" customWidth="1"/>
    <col min="14088" max="14336" width="8.85546875" style="19"/>
    <col min="14337" max="14342" width="14.7109375" style="19" bestFit="1" customWidth="1"/>
    <col min="14343" max="14343" width="4.7109375" style="19" bestFit="1" customWidth="1"/>
    <col min="14344" max="14592" width="8.85546875" style="19"/>
    <col min="14593" max="14598" width="14.7109375" style="19" bestFit="1" customWidth="1"/>
    <col min="14599" max="14599" width="4.7109375" style="19" bestFit="1" customWidth="1"/>
    <col min="14600" max="14848" width="8.85546875" style="19"/>
    <col min="14849" max="14854" width="14.7109375" style="19" bestFit="1" customWidth="1"/>
    <col min="14855" max="14855" width="4.7109375" style="19" bestFit="1" customWidth="1"/>
    <col min="14856" max="15104" width="8.85546875" style="19"/>
    <col min="15105" max="15110" width="14.7109375" style="19" bestFit="1" customWidth="1"/>
    <col min="15111" max="15111" width="4.7109375" style="19" bestFit="1" customWidth="1"/>
    <col min="15112" max="15360" width="8.85546875" style="19"/>
    <col min="15361" max="15366" width="14.7109375" style="19" bestFit="1" customWidth="1"/>
    <col min="15367" max="15367" width="4.7109375" style="19" bestFit="1" customWidth="1"/>
    <col min="15368" max="15616" width="8.85546875" style="19"/>
    <col min="15617" max="15622" width="14.7109375" style="19" bestFit="1" customWidth="1"/>
    <col min="15623" max="15623" width="4.7109375" style="19" bestFit="1" customWidth="1"/>
    <col min="15624" max="15872" width="8.85546875" style="19"/>
    <col min="15873" max="15878" width="14.7109375" style="19" bestFit="1" customWidth="1"/>
    <col min="15879" max="15879" width="4.7109375" style="19" bestFit="1" customWidth="1"/>
    <col min="15880" max="16128" width="8.85546875" style="19"/>
    <col min="16129" max="16134" width="14.7109375" style="19" bestFit="1" customWidth="1"/>
    <col min="16135" max="16135" width="4.7109375" style="19" bestFit="1" customWidth="1"/>
    <col min="16136" max="16384" width="8.85546875" style="19"/>
  </cols>
  <sheetData>
    <row r="1" spans="1:6" ht="15" customHeight="1">
      <c r="A1" s="1159" t="s">
        <v>5</v>
      </c>
      <c r="B1" s="1159"/>
      <c r="C1" s="1159"/>
      <c r="D1" s="1159"/>
      <c r="E1" s="1159"/>
      <c r="F1" s="1159"/>
    </row>
    <row r="2" spans="1:6" s="22" customFormat="1" ht="18" customHeight="1">
      <c r="A2" s="1209" t="s">
        <v>51</v>
      </c>
      <c r="B2" s="1211" t="s">
        <v>149</v>
      </c>
      <c r="C2" s="1212"/>
      <c r="D2" s="1212"/>
      <c r="E2" s="1212"/>
      <c r="F2" s="1213"/>
    </row>
    <row r="3" spans="1:6" s="22" customFormat="1" ht="18" customHeight="1">
      <c r="A3" s="1210"/>
      <c r="B3" s="129" t="s">
        <v>150</v>
      </c>
      <c r="C3" s="129" t="s">
        <v>151</v>
      </c>
      <c r="D3" s="129" t="s">
        <v>29</v>
      </c>
      <c r="E3" s="129" t="s">
        <v>152</v>
      </c>
      <c r="F3" s="129" t="s">
        <v>148</v>
      </c>
    </row>
    <row r="4" spans="1:6" s="20" customFormat="1" ht="18" customHeight="1">
      <c r="A4" s="94" t="s">
        <v>600</v>
      </c>
      <c r="B4" s="175">
        <v>32.385412500999998</v>
      </c>
      <c r="C4" s="175">
        <v>12.172552466000001</v>
      </c>
      <c r="D4" s="175">
        <v>2.9133824640000001</v>
      </c>
      <c r="E4" s="175">
        <v>5.9446905000000001E-2</v>
      </c>
      <c r="F4" s="175">
        <v>52.469205664</v>
      </c>
    </row>
    <row r="5" spans="1:6" s="20" customFormat="1" ht="18" customHeight="1">
      <c r="A5" s="214" t="s">
        <v>1160</v>
      </c>
      <c r="B5" s="853">
        <v>36.667332748</v>
      </c>
      <c r="C5" s="853">
        <v>7.6826232279999997</v>
      </c>
      <c r="D5" s="853">
        <v>1.168702232</v>
      </c>
      <c r="E5" s="853">
        <v>1.8225653000000001E-2</v>
      </c>
      <c r="F5" s="853">
        <v>54.463116139</v>
      </c>
    </row>
    <row r="6" spans="1:6" s="22" customFormat="1" ht="18" customHeight="1">
      <c r="A6" s="216" t="s">
        <v>1163</v>
      </c>
      <c r="B6" s="245">
        <v>36.667332748</v>
      </c>
      <c r="C6" s="245">
        <v>7.6826232279999997</v>
      </c>
      <c r="D6" s="245">
        <v>1.168702232</v>
      </c>
      <c r="E6" s="245">
        <v>1.8225653000000001E-2</v>
      </c>
      <c r="F6" s="246">
        <v>54.463116139</v>
      </c>
    </row>
    <row r="7" spans="1:6" s="22" customFormat="1" ht="15" customHeight="1">
      <c r="A7" s="26" t="s">
        <v>350</v>
      </c>
      <c r="B7" s="128"/>
      <c r="C7" s="128"/>
      <c r="D7" s="128"/>
      <c r="E7" s="128"/>
    </row>
    <row r="8" spans="1:6" s="22" customFormat="1" ht="13.5" customHeight="1">
      <c r="A8" s="1158" t="s">
        <v>1162</v>
      </c>
      <c r="B8" s="1158"/>
      <c r="C8" s="1158"/>
      <c r="D8" s="1158"/>
      <c r="E8" s="1158"/>
    </row>
    <row r="9" spans="1:6" s="22" customFormat="1">
      <c r="A9" s="1158" t="s">
        <v>153</v>
      </c>
      <c r="B9" s="1158"/>
      <c r="C9" s="1158"/>
      <c r="D9" s="1158"/>
      <c r="E9" s="1158"/>
    </row>
  </sheetData>
  <mergeCells count="5">
    <mergeCell ref="A1:F1"/>
    <mergeCell ref="A2:A3"/>
    <mergeCell ref="B2:F2"/>
    <mergeCell ref="A8:E8"/>
    <mergeCell ref="A9:E9"/>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L9"/>
  <sheetViews>
    <sheetView workbookViewId="0">
      <selection activeCell="F13" sqref="F13"/>
    </sheetView>
  </sheetViews>
  <sheetFormatPr defaultColWidth="8.85546875" defaultRowHeight="15"/>
  <cols>
    <col min="1" max="1" width="14.7109375" style="19" bestFit="1" customWidth="1"/>
    <col min="2" max="2" width="19.42578125" style="19" bestFit="1" customWidth="1"/>
    <col min="3" max="6" width="14.7109375" style="19" bestFit="1" customWidth="1"/>
    <col min="7" max="7" width="4.7109375" style="19" bestFit="1" customWidth="1"/>
    <col min="8" max="256" width="8.85546875" style="19"/>
    <col min="257" max="262" width="14.7109375" style="19" bestFit="1" customWidth="1"/>
    <col min="263" max="263" width="4.7109375" style="19" bestFit="1" customWidth="1"/>
    <col min="264" max="512" width="8.85546875" style="19"/>
    <col min="513" max="518" width="14.7109375" style="19" bestFit="1" customWidth="1"/>
    <col min="519" max="519" width="4.7109375" style="19" bestFit="1" customWidth="1"/>
    <col min="520" max="768" width="8.85546875" style="19"/>
    <col min="769" max="774" width="14.7109375" style="19" bestFit="1" customWidth="1"/>
    <col min="775" max="775" width="4.7109375" style="19" bestFit="1" customWidth="1"/>
    <col min="776" max="1024" width="8.85546875" style="19"/>
    <col min="1025" max="1030" width="14.7109375" style="19" bestFit="1" customWidth="1"/>
    <col min="1031" max="1031" width="4.7109375" style="19" bestFit="1" customWidth="1"/>
    <col min="1032" max="1280" width="8.85546875" style="19"/>
    <col min="1281" max="1286" width="14.7109375" style="19" bestFit="1" customWidth="1"/>
    <col min="1287" max="1287" width="4.7109375" style="19" bestFit="1" customWidth="1"/>
    <col min="1288" max="1536" width="8.85546875" style="19"/>
    <col min="1537" max="1542" width="14.7109375" style="19" bestFit="1" customWidth="1"/>
    <col min="1543" max="1543" width="4.7109375" style="19" bestFit="1" customWidth="1"/>
    <col min="1544" max="1792" width="8.85546875" style="19"/>
    <col min="1793" max="1798" width="14.7109375" style="19" bestFit="1" customWidth="1"/>
    <col min="1799" max="1799" width="4.7109375" style="19" bestFit="1" customWidth="1"/>
    <col min="1800" max="2048" width="8.85546875" style="19"/>
    <col min="2049" max="2054" width="14.7109375" style="19" bestFit="1" customWidth="1"/>
    <col min="2055" max="2055" width="4.7109375" style="19" bestFit="1" customWidth="1"/>
    <col min="2056" max="2304" width="8.85546875" style="19"/>
    <col min="2305" max="2310" width="14.7109375" style="19" bestFit="1" customWidth="1"/>
    <col min="2311" max="2311" width="4.7109375" style="19" bestFit="1" customWidth="1"/>
    <col min="2312" max="2560" width="8.85546875" style="19"/>
    <col min="2561" max="2566" width="14.7109375" style="19" bestFit="1" customWidth="1"/>
    <col min="2567" max="2567" width="4.7109375" style="19" bestFit="1" customWidth="1"/>
    <col min="2568" max="2816" width="8.85546875" style="19"/>
    <col min="2817" max="2822" width="14.7109375" style="19" bestFit="1" customWidth="1"/>
    <col min="2823" max="2823" width="4.7109375" style="19" bestFit="1" customWidth="1"/>
    <col min="2824" max="3072" width="8.85546875" style="19"/>
    <col min="3073" max="3078" width="14.7109375" style="19" bestFit="1" customWidth="1"/>
    <col min="3079" max="3079" width="4.7109375" style="19" bestFit="1" customWidth="1"/>
    <col min="3080" max="3328" width="8.85546875" style="19"/>
    <col min="3329" max="3334" width="14.7109375" style="19" bestFit="1" customWidth="1"/>
    <col min="3335" max="3335" width="4.7109375" style="19" bestFit="1" customWidth="1"/>
    <col min="3336" max="3584" width="8.85546875" style="19"/>
    <col min="3585" max="3590" width="14.7109375" style="19" bestFit="1" customWidth="1"/>
    <col min="3591" max="3591" width="4.7109375" style="19" bestFit="1" customWidth="1"/>
    <col min="3592" max="3840" width="8.85546875" style="19"/>
    <col min="3841" max="3846" width="14.7109375" style="19" bestFit="1" customWidth="1"/>
    <col min="3847" max="3847" width="4.7109375" style="19" bestFit="1" customWidth="1"/>
    <col min="3848" max="4096" width="8.85546875" style="19"/>
    <col min="4097" max="4102" width="14.7109375" style="19" bestFit="1" customWidth="1"/>
    <col min="4103" max="4103" width="4.7109375" style="19" bestFit="1" customWidth="1"/>
    <col min="4104" max="4352" width="8.85546875" style="19"/>
    <col min="4353" max="4358" width="14.7109375" style="19" bestFit="1" customWidth="1"/>
    <col min="4359" max="4359" width="4.7109375" style="19" bestFit="1" customWidth="1"/>
    <col min="4360" max="4608" width="8.85546875" style="19"/>
    <col min="4609" max="4614" width="14.7109375" style="19" bestFit="1" customWidth="1"/>
    <col min="4615" max="4615" width="4.7109375" style="19" bestFit="1" customWidth="1"/>
    <col min="4616" max="4864" width="8.85546875" style="19"/>
    <col min="4865" max="4870" width="14.7109375" style="19" bestFit="1" customWidth="1"/>
    <col min="4871" max="4871" width="4.7109375" style="19" bestFit="1" customWidth="1"/>
    <col min="4872" max="5120" width="8.85546875" style="19"/>
    <col min="5121" max="5126" width="14.7109375" style="19" bestFit="1" customWidth="1"/>
    <col min="5127" max="5127" width="4.7109375" style="19" bestFit="1" customWidth="1"/>
    <col min="5128" max="5376" width="8.85546875" style="19"/>
    <col min="5377" max="5382" width="14.7109375" style="19" bestFit="1" customWidth="1"/>
    <col min="5383" max="5383" width="4.7109375" style="19" bestFit="1" customWidth="1"/>
    <col min="5384" max="5632" width="8.85546875" style="19"/>
    <col min="5633" max="5638" width="14.7109375" style="19" bestFit="1" customWidth="1"/>
    <col min="5639" max="5639" width="4.7109375" style="19" bestFit="1" customWidth="1"/>
    <col min="5640" max="5888" width="8.85546875" style="19"/>
    <col min="5889" max="5894" width="14.7109375" style="19" bestFit="1" customWidth="1"/>
    <col min="5895" max="5895" width="4.7109375" style="19" bestFit="1" customWidth="1"/>
    <col min="5896" max="6144" width="8.85546875" style="19"/>
    <col min="6145" max="6150" width="14.7109375" style="19" bestFit="1" customWidth="1"/>
    <col min="6151" max="6151" width="4.7109375" style="19" bestFit="1" customWidth="1"/>
    <col min="6152" max="6400" width="8.85546875" style="19"/>
    <col min="6401" max="6406" width="14.7109375" style="19" bestFit="1" customWidth="1"/>
    <col min="6407" max="6407" width="4.7109375" style="19" bestFit="1" customWidth="1"/>
    <col min="6408" max="6656" width="8.85546875" style="19"/>
    <col min="6657" max="6662" width="14.7109375" style="19" bestFit="1" customWidth="1"/>
    <col min="6663" max="6663" width="4.7109375" style="19" bestFit="1" customWidth="1"/>
    <col min="6664" max="6912" width="8.85546875" style="19"/>
    <col min="6913" max="6918" width="14.7109375" style="19" bestFit="1" customWidth="1"/>
    <col min="6919" max="6919" width="4.7109375" style="19" bestFit="1" customWidth="1"/>
    <col min="6920" max="7168" width="8.85546875" style="19"/>
    <col min="7169" max="7174" width="14.7109375" style="19" bestFit="1" customWidth="1"/>
    <col min="7175" max="7175" width="4.7109375" style="19" bestFit="1" customWidth="1"/>
    <col min="7176" max="7424" width="8.85546875" style="19"/>
    <col min="7425" max="7430" width="14.7109375" style="19" bestFit="1" customWidth="1"/>
    <col min="7431" max="7431" width="4.7109375" style="19" bestFit="1" customWidth="1"/>
    <col min="7432" max="7680" width="8.85546875" style="19"/>
    <col min="7681" max="7686" width="14.7109375" style="19" bestFit="1" customWidth="1"/>
    <col min="7687" max="7687" width="4.7109375" style="19" bestFit="1" customWidth="1"/>
    <col min="7688" max="7936" width="8.85546875" style="19"/>
    <col min="7937" max="7942" width="14.7109375" style="19" bestFit="1" customWidth="1"/>
    <col min="7943" max="7943" width="4.7109375" style="19" bestFit="1" customWidth="1"/>
    <col min="7944" max="8192" width="8.85546875" style="19"/>
    <col min="8193" max="8198" width="14.7109375" style="19" bestFit="1" customWidth="1"/>
    <col min="8199" max="8199" width="4.7109375" style="19" bestFit="1" customWidth="1"/>
    <col min="8200" max="8448" width="8.85546875" style="19"/>
    <col min="8449" max="8454" width="14.7109375" style="19" bestFit="1" customWidth="1"/>
    <col min="8455" max="8455" width="4.7109375" style="19" bestFit="1" customWidth="1"/>
    <col min="8456" max="8704" width="8.85546875" style="19"/>
    <col min="8705" max="8710" width="14.7109375" style="19" bestFit="1" customWidth="1"/>
    <col min="8711" max="8711" width="4.7109375" style="19" bestFit="1" customWidth="1"/>
    <col min="8712" max="8960" width="8.85546875" style="19"/>
    <col min="8961" max="8966" width="14.7109375" style="19" bestFit="1" customWidth="1"/>
    <col min="8967" max="8967" width="4.7109375" style="19" bestFit="1" customWidth="1"/>
    <col min="8968" max="9216" width="8.85546875" style="19"/>
    <col min="9217" max="9222" width="14.7109375" style="19" bestFit="1" customWidth="1"/>
    <col min="9223" max="9223" width="4.7109375" style="19" bestFit="1" customWidth="1"/>
    <col min="9224" max="9472" width="8.85546875" style="19"/>
    <col min="9473" max="9478" width="14.7109375" style="19" bestFit="1" customWidth="1"/>
    <col min="9479" max="9479" width="4.7109375" style="19" bestFit="1" customWidth="1"/>
    <col min="9480" max="9728" width="8.85546875" style="19"/>
    <col min="9729" max="9734" width="14.7109375" style="19" bestFit="1" customWidth="1"/>
    <col min="9735" max="9735" width="4.7109375" style="19" bestFit="1" customWidth="1"/>
    <col min="9736" max="9984" width="8.85546875" style="19"/>
    <col min="9985" max="9990" width="14.7109375" style="19" bestFit="1" customWidth="1"/>
    <col min="9991" max="9991" width="4.7109375" style="19" bestFit="1" customWidth="1"/>
    <col min="9992" max="10240" width="8.85546875" style="19"/>
    <col min="10241" max="10246" width="14.7109375" style="19" bestFit="1" customWidth="1"/>
    <col min="10247" max="10247" width="4.7109375" style="19" bestFit="1" customWidth="1"/>
    <col min="10248" max="10496" width="8.85546875" style="19"/>
    <col min="10497" max="10502" width="14.7109375" style="19" bestFit="1" customWidth="1"/>
    <col min="10503" max="10503" width="4.7109375" style="19" bestFit="1" customWidth="1"/>
    <col min="10504" max="10752" width="8.85546875" style="19"/>
    <col min="10753" max="10758" width="14.7109375" style="19" bestFit="1" customWidth="1"/>
    <col min="10759" max="10759" width="4.7109375" style="19" bestFit="1" customWidth="1"/>
    <col min="10760" max="11008" width="8.85546875" style="19"/>
    <col min="11009" max="11014" width="14.7109375" style="19" bestFit="1" customWidth="1"/>
    <col min="11015" max="11015" width="4.7109375" style="19" bestFit="1" customWidth="1"/>
    <col min="11016" max="11264" width="8.85546875" style="19"/>
    <col min="11265" max="11270" width="14.7109375" style="19" bestFit="1" customWidth="1"/>
    <col min="11271" max="11271" width="4.7109375" style="19" bestFit="1" customWidth="1"/>
    <col min="11272" max="11520" width="8.85546875" style="19"/>
    <col min="11521" max="11526" width="14.7109375" style="19" bestFit="1" customWidth="1"/>
    <col min="11527" max="11527" width="4.7109375" style="19" bestFit="1" customWidth="1"/>
    <col min="11528" max="11776" width="8.85546875" style="19"/>
    <col min="11777" max="11782" width="14.7109375" style="19" bestFit="1" customWidth="1"/>
    <col min="11783" max="11783" width="4.7109375" style="19" bestFit="1" customWidth="1"/>
    <col min="11784" max="12032" width="8.85546875" style="19"/>
    <col min="12033" max="12038" width="14.7109375" style="19" bestFit="1" customWidth="1"/>
    <col min="12039" max="12039" width="4.7109375" style="19" bestFit="1" customWidth="1"/>
    <col min="12040" max="12288" width="8.85546875" style="19"/>
    <col min="12289" max="12294" width="14.7109375" style="19" bestFit="1" customWidth="1"/>
    <col min="12295" max="12295" width="4.7109375" style="19" bestFit="1" customWidth="1"/>
    <col min="12296" max="12544" width="8.85546875" style="19"/>
    <col min="12545" max="12550" width="14.7109375" style="19" bestFit="1" customWidth="1"/>
    <col min="12551" max="12551" width="4.7109375" style="19" bestFit="1" customWidth="1"/>
    <col min="12552" max="12800" width="8.85546875" style="19"/>
    <col min="12801" max="12806" width="14.7109375" style="19" bestFit="1" customWidth="1"/>
    <col min="12807" max="12807" width="4.7109375" style="19" bestFit="1" customWidth="1"/>
    <col min="12808" max="13056" width="8.85546875" style="19"/>
    <col min="13057" max="13062" width="14.7109375" style="19" bestFit="1" customWidth="1"/>
    <col min="13063" max="13063" width="4.7109375" style="19" bestFit="1" customWidth="1"/>
    <col min="13064" max="13312" width="8.85546875" style="19"/>
    <col min="13313" max="13318" width="14.7109375" style="19" bestFit="1" customWidth="1"/>
    <col min="13319" max="13319" width="4.7109375" style="19" bestFit="1" customWidth="1"/>
    <col min="13320" max="13568" width="8.85546875" style="19"/>
    <col min="13569" max="13574" width="14.7109375" style="19" bestFit="1" customWidth="1"/>
    <col min="13575" max="13575" width="4.7109375" style="19" bestFit="1" customWidth="1"/>
    <col min="13576" max="13824" width="8.85546875" style="19"/>
    <col min="13825" max="13830" width="14.7109375" style="19" bestFit="1" customWidth="1"/>
    <col min="13831" max="13831" width="4.7109375" style="19" bestFit="1" customWidth="1"/>
    <col min="13832" max="14080" width="8.85546875" style="19"/>
    <col min="14081" max="14086" width="14.7109375" style="19" bestFit="1" customWidth="1"/>
    <col min="14087" max="14087" width="4.7109375" style="19" bestFit="1" customWidth="1"/>
    <col min="14088" max="14336" width="8.85546875" style="19"/>
    <col min="14337" max="14342" width="14.7109375" style="19" bestFit="1" customWidth="1"/>
    <col min="14343" max="14343" width="4.7109375" style="19" bestFit="1" customWidth="1"/>
    <col min="14344" max="14592" width="8.85546875" style="19"/>
    <col min="14593" max="14598" width="14.7109375" style="19" bestFit="1" customWidth="1"/>
    <col min="14599" max="14599" width="4.7109375" style="19" bestFit="1" customWidth="1"/>
    <col min="14600" max="14848" width="8.85546875" style="19"/>
    <col min="14849" max="14854" width="14.7109375" style="19" bestFit="1" customWidth="1"/>
    <col min="14855" max="14855" width="4.7109375" style="19" bestFit="1" customWidth="1"/>
    <col min="14856" max="15104" width="8.85546875" style="19"/>
    <col min="15105" max="15110" width="14.7109375" style="19" bestFit="1" customWidth="1"/>
    <col min="15111" max="15111" width="4.7109375" style="19" bestFit="1" customWidth="1"/>
    <col min="15112" max="15360" width="8.85546875" style="19"/>
    <col min="15361" max="15366" width="14.7109375" style="19" bestFit="1" customWidth="1"/>
    <col min="15367" max="15367" width="4.7109375" style="19" bestFit="1" customWidth="1"/>
    <col min="15368" max="15616" width="8.85546875" style="19"/>
    <col min="15617" max="15622" width="14.7109375" style="19" bestFit="1" customWidth="1"/>
    <col min="15623" max="15623" width="4.7109375" style="19" bestFit="1" customWidth="1"/>
    <col min="15624" max="15872" width="8.85546875" style="19"/>
    <col min="15873" max="15878" width="14.7109375" style="19" bestFit="1" customWidth="1"/>
    <col min="15879" max="15879" width="4.7109375" style="19" bestFit="1" customWidth="1"/>
    <col min="15880" max="16128" width="8.85546875" style="19"/>
    <col min="16129" max="16134" width="14.7109375" style="19" bestFit="1" customWidth="1"/>
    <col min="16135" max="16135" width="4.7109375" style="19" bestFit="1" customWidth="1"/>
    <col min="16136" max="16384" width="8.85546875" style="19"/>
  </cols>
  <sheetData>
    <row r="1" spans="1:12" ht="18" customHeight="1">
      <c r="A1" s="1159" t="s">
        <v>6</v>
      </c>
      <c r="B1" s="1159"/>
      <c r="C1" s="1159"/>
      <c r="D1" s="1159"/>
      <c r="E1" s="1159"/>
      <c r="F1" s="1159"/>
    </row>
    <row r="2" spans="1:12" s="22" customFormat="1" ht="18" customHeight="1">
      <c r="A2" s="1209" t="s">
        <v>154</v>
      </c>
      <c r="B2" s="1211" t="s">
        <v>149</v>
      </c>
      <c r="C2" s="1212"/>
      <c r="D2" s="1212"/>
      <c r="E2" s="1212"/>
      <c r="F2" s="1213"/>
    </row>
    <row r="3" spans="1:12" s="22" customFormat="1" ht="18" customHeight="1">
      <c r="A3" s="1210"/>
      <c r="B3" s="125" t="s">
        <v>150</v>
      </c>
      <c r="C3" s="125" t="s">
        <v>151</v>
      </c>
      <c r="D3" s="125" t="s">
        <v>29</v>
      </c>
      <c r="E3" s="125" t="s">
        <v>152</v>
      </c>
      <c r="F3" s="125" t="s">
        <v>148</v>
      </c>
    </row>
    <row r="4" spans="1:12" s="20" customFormat="1" ht="18" customHeight="1">
      <c r="A4" s="126" t="s">
        <v>59</v>
      </c>
      <c r="B4" s="127">
        <v>25.09</v>
      </c>
      <c r="C4" s="127">
        <v>11.36</v>
      </c>
      <c r="D4" s="127">
        <v>5.07</v>
      </c>
      <c r="E4" s="127">
        <v>0.1</v>
      </c>
      <c r="F4" s="127">
        <v>58.39</v>
      </c>
      <c r="H4" s="143"/>
      <c r="I4" s="60"/>
      <c r="J4" s="60"/>
      <c r="K4" s="60"/>
      <c r="L4" s="60"/>
    </row>
    <row r="5" spans="1:12" s="20" customFormat="1" ht="18" customHeight="1">
      <c r="A5" s="867" t="s">
        <v>59</v>
      </c>
      <c r="B5" s="868">
        <v>27.27</v>
      </c>
      <c r="C5" s="868">
        <v>10.55</v>
      </c>
      <c r="D5" s="868">
        <v>4.83</v>
      </c>
      <c r="E5" s="868">
        <v>0.1</v>
      </c>
      <c r="F5" s="868">
        <v>57.25</v>
      </c>
    </row>
    <row r="6" spans="1:12" s="22" customFormat="1" ht="18" customHeight="1">
      <c r="A6" s="247" t="s">
        <v>1163</v>
      </c>
      <c r="B6" s="245">
        <v>27.27</v>
      </c>
      <c r="C6" s="245">
        <v>10.55</v>
      </c>
      <c r="D6" s="245">
        <v>4.83</v>
      </c>
      <c r="E6" s="245">
        <v>0.1</v>
      </c>
      <c r="F6" s="245">
        <v>57.25</v>
      </c>
    </row>
    <row r="7" spans="1:12" s="22" customFormat="1" ht="15" customHeight="1">
      <c r="A7" s="26" t="s">
        <v>350</v>
      </c>
      <c r="B7" s="128"/>
      <c r="C7" s="128"/>
      <c r="D7" s="128"/>
      <c r="E7" s="128"/>
      <c r="F7" s="128"/>
    </row>
    <row r="8" spans="1:12" s="22" customFormat="1" ht="13.5" customHeight="1">
      <c r="A8" s="1158" t="s">
        <v>1162</v>
      </c>
      <c r="B8" s="1158"/>
      <c r="C8" s="1158"/>
      <c r="D8" s="1158"/>
      <c r="E8" s="1158"/>
      <c r="F8" s="1158"/>
    </row>
    <row r="9" spans="1:12" s="22" customFormat="1">
      <c r="A9" s="26" t="s">
        <v>155</v>
      </c>
      <c r="B9" s="26"/>
      <c r="C9" s="26"/>
      <c r="D9" s="26"/>
      <c r="E9" s="26"/>
      <c r="F9" s="26"/>
    </row>
  </sheetData>
  <mergeCells count="4">
    <mergeCell ref="A1:F1"/>
    <mergeCell ref="A2:A3"/>
    <mergeCell ref="B2:F2"/>
    <mergeCell ref="A8:F8"/>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F9"/>
  <sheetViews>
    <sheetView workbookViewId="0">
      <selection activeCell="E11" sqref="E11"/>
    </sheetView>
  </sheetViews>
  <sheetFormatPr defaultColWidth="8.85546875" defaultRowHeight="15"/>
  <cols>
    <col min="1" max="6" width="14.7109375" style="19" bestFit="1" customWidth="1"/>
    <col min="7" max="7" width="4.7109375" style="19" bestFit="1" customWidth="1"/>
    <col min="8" max="256" width="8.85546875" style="19"/>
    <col min="257" max="262" width="14.7109375" style="19" bestFit="1" customWidth="1"/>
    <col min="263" max="263" width="4.7109375" style="19" bestFit="1" customWidth="1"/>
    <col min="264" max="512" width="8.85546875" style="19"/>
    <col min="513" max="518" width="14.7109375" style="19" bestFit="1" customWidth="1"/>
    <col min="519" max="519" width="4.7109375" style="19" bestFit="1" customWidth="1"/>
    <col min="520" max="768" width="8.85546875" style="19"/>
    <col min="769" max="774" width="14.7109375" style="19" bestFit="1" customWidth="1"/>
    <col min="775" max="775" width="4.7109375" style="19" bestFit="1" customWidth="1"/>
    <col min="776" max="1024" width="8.85546875" style="19"/>
    <col min="1025" max="1030" width="14.7109375" style="19" bestFit="1" customWidth="1"/>
    <col min="1031" max="1031" width="4.7109375" style="19" bestFit="1" customWidth="1"/>
    <col min="1032" max="1280" width="8.85546875" style="19"/>
    <col min="1281" max="1286" width="14.7109375" style="19" bestFit="1" customWidth="1"/>
    <col min="1287" max="1287" width="4.7109375" style="19" bestFit="1" customWidth="1"/>
    <col min="1288" max="1536" width="8.85546875" style="19"/>
    <col min="1537" max="1542" width="14.7109375" style="19" bestFit="1" customWidth="1"/>
    <col min="1543" max="1543" width="4.7109375" style="19" bestFit="1" customWidth="1"/>
    <col min="1544" max="1792" width="8.85546875" style="19"/>
    <col min="1793" max="1798" width="14.7109375" style="19" bestFit="1" customWidth="1"/>
    <col min="1799" max="1799" width="4.7109375" style="19" bestFit="1" customWidth="1"/>
    <col min="1800" max="2048" width="8.85546875" style="19"/>
    <col min="2049" max="2054" width="14.7109375" style="19" bestFit="1" customWidth="1"/>
    <col min="2055" max="2055" width="4.7109375" style="19" bestFit="1" customWidth="1"/>
    <col min="2056" max="2304" width="8.85546875" style="19"/>
    <col min="2305" max="2310" width="14.7109375" style="19" bestFit="1" customWidth="1"/>
    <col min="2311" max="2311" width="4.7109375" style="19" bestFit="1" customWidth="1"/>
    <col min="2312" max="2560" width="8.85546875" style="19"/>
    <col min="2561" max="2566" width="14.7109375" style="19" bestFit="1" customWidth="1"/>
    <col min="2567" max="2567" width="4.7109375" style="19" bestFit="1" customWidth="1"/>
    <col min="2568" max="2816" width="8.85546875" style="19"/>
    <col min="2817" max="2822" width="14.7109375" style="19" bestFit="1" customWidth="1"/>
    <col min="2823" max="2823" width="4.7109375" style="19" bestFit="1" customWidth="1"/>
    <col min="2824" max="3072" width="8.85546875" style="19"/>
    <col min="3073" max="3078" width="14.7109375" style="19" bestFit="1" customWidth="1"/>
    <col min="3079" max="3079" width="4.7109375" style="19" bestFit="1" customWidth="1"/>
    <col min="3080" max="3328" width="8.85546875" style="19"/>
    <col min="3329" max="3334" width="14.7109375" style="19" bestFit="1" customWidth="1"/>
    <col min="3335" max="3335" width="4.7109375" style="19" bestFit="1" customWidth="1"/>
    <col min="3336" max="3584" width="8.85546875" style="19"/>
    <col min="3585" max="3590" width="14.7109375" style="19" bestFit="1" customWidth="1"/>
    <col min="3591" max="3591" width="4.7109375" style="19" bestFit="1" customWidth="1"/>
    <col min="3592" max="3840" width="8.85546875" style="19"/>
    <col min="3841" max="3846" width="14.7109375" style="19" bestFit="1" customWidth="1"/>
    <col min="3847" max="3847" width="4.7109375" style="19" bestFit="1" customWidth="1"/>
    <col min="3848" max="4096" width="8.85546875" style="19"/>
    <col min="4097" max="4102" width="14.7109375" style="19" bestFit="1" customWidth="1"/>
    <col min="4103" max="4103" width="4.7109375" style="19" bestFit="1" customWidth="1"/>
    <col min="4104" max="4352" width="8.85546875" style="19"/>
    <col min="4353" max="4358" width="14.7109375" style="19" bestFit="1" customWidth="1"/>
    <col min="4359" max="4359" width="4.7109375" style="19" bestFit="1" customWidth="1"/>
    <col min="4360" max="4608" width="8.85546875" style="19"/>
    <col min="4609" max="4614" width="14.7109375" style="19" bestFit="1" customWidth="1"/>
    <col min="4615" max="4615" width="4.7109375" style="19" bestFit="1" customWidth="1"/>
    <col min="4616" max="4864" width="8.85546875" style="19"/>
    <col min="4865" max="4870" width="14.7109375" style="19" bestFit="1" customWidth="1"/>
    <col min="4871" max="4871" width="4.7109375" style="19" bestFit="1" customWidth="1"/>
    <col min="4872" max="5120" width="8.85546875" style="19"/>
    <col min="5121" max="5126" width="14.7109375" style="19" bestFit="1" customWidth="1"/>
    <col min="5127" max="5127" width="4.7109375" style="19" bestFit="1" customWidth="1"/>
    <col min="5128" max="5376" width="8.85546875" style="19"/>
    <col min="5377" max="5382" width="14.7109375" style="19" bestFit="1" customWidth="1"/>
    <col min="5383" max="5383" width="4.7109375" style="19" bestFit="1" customWidth="1"/>
    <col min="5384" max="5632" width="8.85546875" style="19"/>
    <col min="5633" max="5638" width="14.7109375" style="19" bestFit="1" customWidth="1"/>
    <col min="5639" max="5639" width="4.7109375" style="19" bestFit="1" customWidth="1"/>
    <col min="5640" max="5888" width="8.85546875" style="19"/>
    <col min="5889" max="5894" width="14.7109375" style="19" bestFit="1" customWidth="1"/>
    <col min="5895" max="5895" width="4.7109375" style="19" bestFit="1" customWidth="1"/>
    <col min="5896" max="6144" width="8.85546875" style="19"/>
    <col min="6145" max="6150" width="14.7109375" style="19" bestFit="1" customWidth="1"/>
    <col min="6151" max="6151" width="4.7109375" style="19" bestFit="1" customWidth="1"/>
    <col min="6152" max="6400" width="8.85546875" style="19"/>
    <col min="6401" max="6406" width="14.7109375" style="19" bestFit="1" customWidth="1"/>
    <col min="6407" max="6407" width="4.7109375" style="19" bestFit="1" customWidth="1"/>
    <col min="6408" max="6656" width="8.85546875" style="19"/>
    <col min="6657" max="6662" width="14.7109375" style="19" bestFit="1" customWidth="1"/>
    <col min="6663" max="6663" width="4.7109375" style="19" bestFit="1" customWidth="1"/>
    <col min="6664" max="6912" width="8.85546875" style="19"/>
    <col min="6913" max="6918" width="14.7109375" style="19" bestFit="1" customWidth="1"/>
    <col min="6919" max="6919" width="4.7109375" style="19" bestFit="1" customWidth="1"/>
    <col min="6920" max="7168" width="8.85546875" style="19"/>
    <col min="7169" max="7174" width="14.7109375" style="19" bestFit="1" customWidth="1"/>
    <col min="7175" max="7175" width="4.7109375" style="19" bestFit="1" customWidth="1"/>
    <col min="7176" max="7424" width="8.85546875" style="19"/>
    <col min="7425" max="7430" width="14.7109375" style="19" bestFit="1" customWidth="1"/>
    <col min="7431" max="7431" width="4.7109375" style="19" bestFit="1" customWidth="1"/>
    <col min="7432" max="7680" width="8.85546875" style="19"/>
    <col min="7681" max="7686" width="14.7109375" style="19" bestFit="1" customWidth="1"/>
    <col min="7687" max="7687" width="4.7109375" style="19" bestFit="1" customWidth="1"/>
    <col min="7688" max="7936" width="8.85546875" style="19"/>
    <col min="7937" max="7942" width="14.7109375" style="19" bestFit="1" customWidth="1"/>
    <col min="7943" max="7943" width="4.7109375" style="19" bestFit="1" customWidth="1"/>
    <col min="7944" max="8192" width="8.85546875" style="19"/>
    <col min="8193" max="8198" width="14.7109375" style="19" bestFit="1" customWidth="1"/>
    <col min="8199" max="8199" width="4.7109375" style="19" bestFit="1" customWidth="1"/>
    <col min="8200" max="8448" width="8.85546875" style="19"/>
    <col min="8449" max="8454" width="14.7109375" style="19" bestFit="1" customWidth="1"/>
    <col min="8455" max="8455" width="4.7109375" style="19" bestFit="1" customWidth="1"/>
    <col min="8456" max="8704" width="8.85546875" style="19"/>
    <col min="8705" max="8710" width="14.7109375" style="19" bestFit="1" customWidth="1"/>
    <col min="8711" max="8711" width="4.7109375" style="19" bestFit="1" customWidth="1"/>
    <col min="8712" max="8960" width="8.85546875" style="19"/>
    <col min="8961" max="8966" width="14.7109375" style="19" bestFit="1" customWidth="1"/>
    <col min="8967" max="8967" width="4.7109375" style="19" bestFit="1" customWidth="1"/>
    <col min="8968" max="9216" width="8.85546875" style="19"/>
    <col min="9217" max="9222" width="14.7109375" style="19" bestFit="1" customWidth="1"/>
    <col min="9223" max="9223" width="4.7109375" style="19" bestFit="1" customWidth="1"/>
    <col min="9224" max="9472" width="8.85546875" style="19"/>
    <col min="9473" max="9478" width="14.7109375" style="19" bestFit="1" customWidth="1"/>
    <col min="9479" max="9479" width="4.7109375" style="19" bestFit="1" customWidth="1"/>
    <col min="9480" max="9728" width="8.85546875" style="19"/>
    <col min="9729" max="9734" width="14.7109375" style="19" bestFit="1" customWidth="1"/>
    <col min="9735" max="9735" width="4.7109375" style="19" bestFit="1" customWidth="1"/>
    <col min="9736" max="9984" width="8.85546875" style="19"/>
    <col min="9985" max="9990" width="14.7109375" style="19" bestFit="1" customWidth="1"/>
    <col min="9991" max="9991" width="4.7109375" style="19" bestFit="1" customWidth="1"/>
    <col min="9992" max="10240" width="8.85546875" style="19"/>
    <col min="10241" max="10246" width="14.7109375" style="19" bestFit="1" customWidth="1"/>
    <col min="10247" max="10247" width="4.7109375" style="19" bestFit="1" customWidth="1"/>
    <col min="10248" max="10496" width="8.85546875" style="19"/>
    <col min="10497" max="10502" width="14.7109375" style="19" bestFit="1" customWidth="1"/>
    <col min="10503" max="10503" width="4.7109375" style="19" bestFit="1" customWidth="1"/>
    <col min="10504" max="10752" width="8.85546875" style="19"/>
    <col min="10753" max="10758" width="14.7109375" style="19" bestFit="1" customWidth="1"/>
    <col min="10759" max="10759" width="4.7109375" style="19" bestFit="1" customWidth="1"/>
    <col min="10760" max="11008" width="8.85546875" style="19"/>
    <col min="11009" max="11014" width="14.7109375" style="19" bestFit="1" customWidth="1"/>
    <col min="11015" max="11015" width="4.7109375" style="19" bestFit="1" customWidth="1"/>
    <col min="11016" max="11264" width="8.85546875" style="19"/>
    <col min="11265" max="11270" width="14.7109375" style="19" bestFit="1" customWidth="1"/>
    <col min="11271" max="11271" width="4.7109375" style="19" bestFit="1" customWidth="1"/>
    <col min="11272" max="11520" width="8.85546875" style="19"/>
    <col min="11521" max="11526" width="14.7109375" style="19" bestFit="1" customWidth="1"/>
    <col min="11527" max="11527" width="4.7109375" style="19" bestFit="1" customWidth="1"/>
    <col min="11528" max="11776" width="8.85546875" style="19"/>
    <col min="11777" max="11782" width="14.7109375" style="19" bestFit="1" customWidth="1"/>
    <col min="11783" max="11783" width="4.7109375" style="19" bestFit="1" customWidth="1"/>
    <col min="11784" max="12032" width="8.85546875" style="19"/>
    <col min="12033" max="12038" width="14.7109375" style="19" bestFit="1" customWidth="1"/>
    <col min="12039" max="12039" width="4.7109375" style="19" bestFit="1" customWidth="1"/>
    <col min="12040" max="12288" width="8.85546875" style="19"/>
    <col min="12289" max="12294" width="14.7109375" style="19" bestFit="1" customWidth="1"/>
    <col min="12295" max="12295" width="4.7109375" style="19" bestFit="1" customWidth="1"/>
    <col min="12296" max="12544" width="8.85546875" style="19"/>
    <col min="12545" max="12550" width="14.7109375" style="19" bestFit="1" customWidth="1"/>
    <col min="12551" max="12551" width="4.7109375" style="19" bestFit="1" customWidth="1"/>
    <col min="12552" max="12800" width="8.85546875" style="19"/>
    <col min="12801" max="12806" width="14.7109375" style="19" bestFit="1" customWidth="1"/>
    <col min="12807" max="12807" width="4.7109375" style="19" bestFit="1" customWidth="1"/>
    <col min="12808" max="13056" width="8.85546875" style="19"/>
    <col min="13057" max="13062" width="14.7109375" style="19" bestFit="1" customWidth="1"/>
    <col min="13063" max="13063" width="4.7109375" style="19" bestFit="1" customWidth="1"/>
    <col min="13064" max="13312" width="8.85546875" style="19"/>
    <col min="13313" max="13318" width="14.7109375" style="19" bestFit="1" customWidth="1"/>
    <col min="13319" max="13319" width="4.7109375" style="19" bestFit="1" customWidth="1"/>
    <col min="13320" max="13568" width="8.85546875" style="19"/>
    <col min="13569" max="13574" width="14.7109375" style="19" bestFit="1" customWidth="1"/>
    <col min="13575" max="13575" width="4.7109375" style="19" bestFit="1" customWidth="1"/>
    <col min="13576" max="13824" width="8.85546875" style="19"/>
    <col min="13825" max="13830" width="14.7109375" style="19" bestFit="1" customWidth="1"/>
    <col min="13831" max="13831" width="4.7109375" style="19" bestFit="1" customWidth="1"/>
    <col min="13832" max="14080" width="8.85546875" style="19"/>
    <col min="14081" max="14086" width="14.7109375" style="19" bestFit="1" customWidth="1"/>
    <col min="14087" max="14087" width="4.7109375" style="19" bestFit="1" customWidth="1"/>
    <col min="14088" max="14336" width="8.85546875" style="19"/>
    <col min="14337" max="14342" width="14.7109375" style="19" bestFit="1" customWidth="1"/>
    <col min="14343" max="14343" width="4.7109375" style="19" bestFit="1" customWidth="1"/>
    <col min="14344" max="14592" width="8.85546875" style="19"/>
    <col min="14593" max="14598" width="14.7109375" style="19" bestFit="1" customWidth="1"/>
    <col min="14599" max="14599" width="4.7109375" style="19" bestFit="1" customWidth="1"/>
    <col min="14600" max="14848" width="8.85546875" style="19"/>
    <col min="14849" max="14854" width="14.7109375" style="19" bestFit="1" customWidth="1"/>
    <col min="14855" max="14855" width="4.7109375" style="19" bestFit="1" customWidth="1"/>
    <col min="14856" max="15104" width="8.85546875" style="19"/>
    <col min="15105" max="15110" width="14.7109375" style="19" bestFit="1" customWidth="1"/>
    <col min="15111" max="15111" width="4.7109375" style="19" bestFit="1" customWidth="1"/>
    <col min="15112" max="15360" width="8.85546875" style="19"/>
    <col min="15361" max="15366" width="14.7109375" style="19" bestFit="1" customWidth="1"/>
    <col min="15367" max="15367" width="4.7109375" style="19" bestFit="1" customWidth="1"/>
    <col min="15368" max="15616" width="8.85546875" style="19"/>
    <col min="15617" max="15622" width="14.7109375" style="19" bestFit="1" customWidth="1"/>
    <col min="15623" max="15623" width="4.7109375" style="19" bestFit="1" customWidth="1"/>
    <col min="15624" max="15872" width="8.85546875" style="19"/>
    <col min="15873" max="15878" width="14.7109375" style="19" bestFit="1" customWidth="1"/>
    <col min="15879" max="15879" width="4.7109375" style="19" bestFit="1" customWidth="1"/>
    <col min="15880" max="16128" width="8.85546875" style="19"/>
    <col min="16129" max="16134" width="14.7109375" style="19" bestFit="1" customWidth="1"/>
    <col min="16135" max="16135" width="4.7109375" style="19" bestFit="1" customWidth="1"/>
    <col min="16136" max="16384" width="8.85546875" style="19"/>
  </cols>
  <sheetData>
    <row r="1" spans="1:6" ht="21" customHeight="1">
      <c r="A1" s="124" t="s">
        <v>7</v>
      </c>
      <c r="B1" s="124"/>
      <c r="C1" s="124"/>
      <c r="D1" s="124"/>
    </row>
    <row r="2" spans="1:6" s="22" customFormat="1" ht="18.75" customHeight="1">
      <c r="A2" s="1214" t="s">
        <v>51</v>
      </c>
      <c r="B2" s="1211" t="s">
        <v>149</v>
      </c>
      <c r="C2" s="1212"/>
      <c r="D2" s="1212"/>
      <c r="E2" s="1212"/>
      <c r="F2" s="1213"/>
    </row>
    <row r="3" spans="1:6" s="22" customFormat="1" ht="18" customHeight="1">
      <c r="A3" s="1215"/>
      <c r="B3" s="129" t="s">
        <v>150</v>
      </c>
      <c r="C3" s="129" t="s">
        <v>151</v>
      </c>
      <c r="D3" s="129" t="s">
        <v>29</v>
      </c>
      <c r="E3" s="129" t="s">
        <v>152</v>
      </c>
      <c r="F3" s="129" t="s">
        <v>148</v>
      </c>
    </row>
    <row r="4" spans="1:6" s="22" customFormat="1" ht="18" customHeight="1">
      <c r="A4" s="99" t="s">
        <v>600</v>
      </c>
      <c r="B4" s="174">
        <v>0</v>
      </c>
      <c r="C4" s="174">
        <v>0</v>
      </c>
      <c r="D4" s="174">
        <v>0</v>
      </c>
      <c r="E4" s="174">
        <v>0</v>
      </c>
      <c r="F4" s="174">
        <v>100</v>
      </c>
    </row>
    <row r="5" spans="1:6" s="22" customFormat="1" ht="18" customHeight="1">
      <c r="A5" s="248" t="s">
        <v>1160</v>
      </c>
      <c r="B5" s="249">
        <v>0</v>
      </c>
      <c r="C5" s="249">
        <v>0</v>
      </c>
      <c r="D5" s="249">
        <v>0</v>
      </c>
      <c r="E5" s="249">
        <v>0</v>
      </c>
      <c r="F5" s="249">
        <v>100</v>
      </c>
    </row>
    <row r="6" spans="1:6" s="22" customFormat="1" ht="18" customHeight="1">
      <c r="A6" s="231" t="s">
        <v>1163</v>
      </c>
      <c r="B6" s="250">
        <v>0</v>
      </c>
      <c r="C6" s="250">
        <v>0</v>
      </c>
      <c r="D6" s="250">
        <v>0</v>
      </c>
      <c r="E6" s="250">
        <v>0</v>
      </c>
      <c r="F6" s="250">
        <v>100</v>
      </c>
    </row>
    <row r="7" spans="1:6" s="22" customFormat="1" ht="18" customHeight="1">
      <c r="A7" s="26" t="s">
        <v>350</v>
      </c>
      <c r="B7" s="29"/>
      <c r="C7" s="29"/>
      <c r="D7" s="29"/>
      <c r="E7" s="29"/>
      <c r="F7" s="29"/>
    </row>
    <row r="8" spans="1:6" s="22" customFormat="1" ht="18" customHeight="1">
      <c r="A8" s="1216" t="s">
        <v>1162</v>
      </c>
      <c r="B8" s="1217"/>
      <c r="C8" s="1217"/>
      <c r="D8" s="1217"/>
      <c r="E8" s="1217"/>
      <c r="F8" s="1218"/>
    </row>
    <row r="9" spans="1:6" s="22" customFormat="1" ht="28.35" customHeight="1">
      <c r="A9" s="1216" t="s">
        <v>156</v>
      </c>
      <c r="B9" s="1217"/>
      <c r="C9" s="1217"/>
      <c r="D9" s="1217"/>
      <c r="E9" s="1217"/>
      <c r="F9" s="1218"/>
    </row>
  </sheetData>
  <mergeCells count="4">
    <mergeCell ref="A2:A3"/>
    <mergeCell ref="B2:F2"/>
    <mergeCell ref="A8:F8"/>
    <mergeCell ref="A9:F9"/>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K37"/>
  <sheetViews>
    <sheetView topLeftCell="A19" zoomScaleNormal="100" workbookViewId="0">
      <selection activeCell="E10" sqref="E10"/>
    </sheetView>
  </sheetViews>
  <sheetFormatPr defaultColWidth="8.85546875" defaultRowHeight="15"/>
  <cols>
    <col min="1" max="1" width="6" style="19" bestFit="1" customWidth="1"/>
    <col min="2" max="2" width="46.28515625" style="19" bestFit="1" customWidth="1"/>
    <col min="3" max="10" width="11.140625" style="19" customWidth="1"/>
    <col min="11" max="11" width="35.140625" style="19" bestFit="1" customWidth="1"/>
    <col min="12" max="12" width="4.7109375" style="19" bestFit="1" customWidth="1"/>
    <col min="13" max="256" width="8.85546875" style="19"/>
    <col min="257" max="257" width="6.42578125" style="19" bestFit="1" customWidth="1"/>
    <col min="258" max="258" width="20.7109375" style="19" bestFit="1" customWidth="1"/>
    <col min="259" max="259" width="10" style="19" bestFit="1" customWidth="1"/>
    <col min="260" max="260" width="13.85546875" style="19" bestFit="1" customWidth="1"/>
    <col min="261" max="261" width="7.7109375" style="19" bestFit="1" customWidth="1"/>
    <col min="262" max="263" width="6" style="19" bestFit="1" customWidth="1"/>
    <col min="264" max="264" width="9.7109375" style="19" bestFit="1" customWidth="1"/>
    <col min="265" max="265" width="10.7109375" style="19" bestFit="1" customWidth="1"/>
    <col min="266" max="266" width="10" style="19" bestFit="1" customWidth="1"/>
    <col min="267" max="267" width="35.140625" style="19" bestFit="1" customWidth="1"/>
    <col min="268" max="268" width="4.7109375" style="19" bestFit="1" customWidth="1"/>
    <col min="269" max="512" width="8.85546875" style="19"/>
    <col min="513" max="513" width="6.42578125" style="19" bestFit="1" customWidth="1"/>
    <col min="514" max="514" width="20.7109375" style="19" bestFit="1" customWidth="1"/>
    <col min="515" max="515" width="10" style="19" bestFit="1" customWidth="1"/>
    <col min="516" max="516" width="13.85546875" style="19" bestFit="1" customWidth="1"/>
    <col min="517" max="517" width="7.7109375" style="19" bestFit="1" customWidth="1"/>
    <col min="518" max="519" width="6" style="19" bestFit="1" customWidth="1"/>
    <col min="520" max="520" width="9.7109375" style="19" bestFit="1" customWidth="1"/>
    <col min="521" max="521" width="10.7109375" style="19" bestFit="1" customWidth="1"/>
    <col min="522" max="522" width="10" style="19" bestFit="1" customWidth="1"/>
    <col min="523" max="523" width="35.140625" style="19" bestFit="1" customWidth="1"/>
    <col min="524" max="524" width="4.7109375" style="19" bestFit="1" customWidth="1"/>
    <col min="525" max="768" width="8.85546875" style="19"/>
    <col min="769" max="769" width="6.42578125" style="19" bestFit="1" customWidth="1"/>
    <col min="770" max="770" width="20.7109375" style="19" bestFit="1" customWidth="1"/>
    <col min="771" max="771" width="10" style="19" bestFit="1" customWidth="1"/>
    <col min="772" max="772" width="13.85546875" style="19" bestFit="1" customWidth="1"/>
    <col min="773" max="773" width="7.7109375" style="19" bestFit="1" customWidth="1"/>
    <col min="774" max="775" width="6" style="19" bestFit="1" customWidth="1"/>
    <col min="776" max="776" width="9.7109375" style="19" bestFit="1" customWidth="1"/>
    <col min="777" max="777" width="10.7109375" style="19" bestFit="1" customWidth="1"/>
    <col min="778" max="778" width="10" style="19" bestFit="1" customWidth="1"/>
    <col min="779" max="779" width="35.140625" style="19" bestFit="1" customWidth="1"/>
    <col min="780" max="780" width="4.7109375" style="19" bestFit="1" customWidth="1"/>
    <col min="781" max="1024" width="8.85546875" style="19"/>
    <col min="1025" max="1025" width="6.42578125" style="19" bestFit="1" customWidth="1"/>
    <col min="1026" max="1026" width="20.7109375" style="19" bestFit="1" customWidth="1"/>
    <col min="1027" max="1027" width="10" style="19" bestFit="1" customWidth="1"/>
    <col min="1028" max="1028" width="13.85546875" style="19" bestFit="1" customWidth="1"/>
    <col min="1029" max="1029" width="7.7109375" style="19" bestFit="1" customWidth="1"/>
    <col min="1030" max="1031" width="6" style="19" bestFit="1" customWidth="1"/>
    <col min="1032" max="1032" width="9.7109375" style="19" bestFit="1" customWidth="1"/>
    <col min="1033" max="1033" width="10.7109375" style="19" bestFit="1" customWidth="1"/>
    <col min="1034" max="1034" width="10" style="19" bestFit="1" customWidth="1"/>
    <col min="1035" max="1035" width="35.140625" style="19" bestFit="1" customWidth="1"/>
    <col min="1036" max="1036" width="4.7109375" style="19" bestFit="1" customWidth="1"/>
    <col min="1037" max="1280" width="8.85546875" style="19"/>
    <col min="1281" max="1281" width="6.42578125" style="19" bestFit="1" customWidth="1"/>
    <col min="1282" max="1282" width="20.7109375" style="19" bestFit="1" customWidth="1"/>
    <col min="1283" max="1283" width="10" style="19" bestFit="1" customWidth="1"/>
    <col min="1284" max="1284" width="13.85546875" style="19" bestFit="1" customWidth="1"/>
    <col min="1285" max="1285" width="7.7109375" style="19" bestFit="1" customWidth="1"/>
    <col min="1286" max="1287" width="6" style="19" bestFit="1" customWidth="1"/>
    <col min="1288" max="1288" width="9.7109375" style="19" bestFit="1" customWidth="1"/>
    <col min="1289" max="1289" width="10.7109375" style="19" bestFit="1" customWidth="1"/>
    <col min="1290" max="1290" width="10" style="19" bestFit="1" customWidth="1"/>
    <col min="1291" max="1291" width="35.140625" style="19" bestFit="1" customWidth="1"/>
    <col min="1292" max="1292" width="4.7109375" style="19" bestFit="1" customWidth="1"/>
    <col min="1293" max="1536" width="8.85546875" style="19"/>
    <col min="1537" max="1537" width="6.42578125" style="19" bestFit="1" customWidth="1"/>
    <col min="1538" max="1538" width="20.7109375" style="19" bestFit="1" customWidth="1"/>
    <col min="1539" max="1539" width="10" style="19" bestFit="1" customWidth="1"/>
    <col min="1540" max="1540" width="13.85546875" style="19" bestFit="1" customWidth="1"/>
    <col min="1541" max="1541" width="7.7109375" style="19" bestFit="1" customWidth="1"/>
    <col min="1542" max="1543" width="6" style="19" bestFit="1" customWidth="1"/>
    <col min="1544" max="1544" width="9.7109375" style="19" bestFit="1" customWidth="1"/>
    <col min="1545" max="1545" width="10.7109375" style="19" bestFit="1" customWidth="1"/>
    <col min="1546" max="1546" width="10" style="19" bestFit="1" customWidth="1"/>
    <col min="1547" max="1547" width="35.140625" style="19" bestFit="1" customWidth="1"/>
    <col min="1548" max="1548" width="4.7109375" style="19" bestFit="1" customWidth="1"/>
    <col min="1549" max="1792" width="8.85546875" style="19"/>
    <col min="1793" max="1793" width="6.42578125" style="19" bestFit="1" customWidth="1"/>
    <col min="1794" max="1794" width="20.7109375" style="19" bestFit="1" customWidth="1"/>
    <col min="1795" max="1795" width="10" style="19" bestFit="1" customWidth="1"/>
    <col min="1796" max="1796" width="13.85546875" style="19" bestFit="1" customWidth="1"/>
    <col min="1797" max="1797" width="7.7109375" style="19" bestFit="1" customWidth="1"/>
    <col min="1798" max="1799" width="6" style="19" bestFit="1" customWidth="1"/>
    <col min="1800" max="1800" width="9.7109375" style="19" bestFit="1" customWidth="1"/>
    <col min="1801" max="1801" width="10.7109375" style="19" bestFit="1" customWidth="1"/>
    <col min="1802" max="1802" width="10" style="19" bestFit="1" customWidth="1"/>
    <col min="1803" max="1803" width="35.140625" style="19" bestFit="1" customWidth="1"/>
    <col min="1804" max="1804" width="4.7109375" style="19" bestFit="1" customWidth="1"/>
    <col min="1805" max="2048" width="8.85546875" style="19"/>
    <col min="2049" max="2049" width="6.42578125" style="19" bestFit="1" customWidth="1"/>
    <col min="2050" max="2050" width="20.7109375" style="19" bestFit="1" customWidth="1"/>
    <col min="2051" max="2051" width="10" style="19" bestFit="1" customWidth="1"/>
    <col min="2052" max="2052" width="13.85546875" style="19" bestFit="1" customWidth="1"/>
    <col min="2053" max="2053" width="7.7109375" style="19" bestFit="1" customWidth="1"/>
    <col min="2054" max="2055" width="6" style="19" bestFit="1" customWidth="1"/>
    <col min="2056" max="2056" width="9.7109375" style="19" bestFit="1" customWidth="1"/>
    <col min="2057" max="2057" width="10.7109375" style="19" bestFit="1" customWidth="1"/>
    <col min="2058" max="2058" width="10" style="19" bestFit="1" customWidth="1"/>
    <col min="2059" max="2059" width="35.140625" style="19" bestFit="1" customWidth="1"/>
    <col min="2060" max="2060" width="4.7109375" style="19" bestFit="1" customWidth="1"/>
    <col min="2061" max="2304" width="8.85546875" style="19"/>
    <col min="2305" max="2305" width="6.42578125" style="19" bestFit="1" customWidth="1"/>
    <col min="2306" max="2306" width="20.7109375" style="19" bestFit="1" customWidth="1"/>
    <col min="2307" max="2307" width="10" style="19" bestFit="1" customWidth="1"/>
    <col min="2308" max="2308" width="13.85546875" style="19" bestFit="1" customWidth="1"/>
    <col min="2309" max="2309" width="7.7109375" style="19" bestFit="1" customWidth="1"/>
    <col min="2310" max="2311" width="6" style="19" bestFit="1" customWidth="1"/>
    <col min="2312" max="2312" width="9.7109375" style="19" bestFit="1" customWidth="1"/>
    <col min="2313" max="2313" width="10.7109375" style="19" bestFit="1" customWidth="1"/>
    <col min="2314" max="2314" width="10" style="19" bestFit="1" customWidth="1"/>
    <col min="2315" max="2315" width="35.140625" style="19" bestFit="1" customWidth="1"/>
    <col min="2316" max="2316" width="4.7109375" style="19" bestFit="1" customWidth="1"/>
    <col min="2317" max="2560" width="8.85546875" style="19"/>
    <col min="2561" max="2561" width="6.42578125" style="19" bestFit="1" customWidth="1"/>
    <col min="2562" max="2562" width="20.7109375" style="19" bestFit="1" customWidth="1"/>
    <col min="2563" max="2563" width="10" style="19" bestFit="1" customWidth="1"/>
    <col min="2564" max="2564" width="13.85546875" style="19" bestFit="1" customWidth="1"/>
    <col min="2565" max="2565" width="7.7109375" style="19" bestFit="1" customWidth="1"/>
    <col min="2566" max="2567" width="6" style="19" bestFit="1" customWidth="1"/>
    <col min="2568" max="2568" width="9.7109375" style="19" bestFit="1" customWidth="1"/>
    <col min="2569" max="2569" width="10.7109375" style="19" bestFit="1" customWidth="1"/>
    <col min="2570" max="2570" width="10" style="19" bestFit="1" customWidth="1"/>
    <col min="2571" max="2571" width="35.140625" style="19" bestFit="1" customWidth="1"/>
    <col min="2572" max="2572" width="4.7109375" style="19" bestFit="1" customWidth="1"/>
    <col min="2573" max="2816" width="8.85546875" style="19"/>
    <col min="2817" max="2817" width="6.42578125" style="19" bestFit="1" customWidth="1"/>
    <col min="2818" max="2818" width="20.7109375" style="19" bestFit="1" customWidth="1"/>
    <col min="2819" max="2819" width="10" style="19" bestFit="1" customWidth="1"/>
    <col min="2820" max="2820" width="13.85546875" style="19" bestFit="1" customWidth="1"/>
    <col min="2821" max="2821" width="7.7109375" style="19" bestFit="1" customWidth="1"/>
    <col min="2822" max="2823" width="6" style="19" bestFit="1" customWidth="1"/>
    <col min="2824" max="2824" width="9.7109375" style="19" bestFit="1" customWidth="1"/>
    <col min="2825" max="2825" width="10.7109375" style="19" bestFit="1" customWidth="1"/>
    <col min="2826" max="2826" width="10" style="19" bestFit="1" customWidth="1"/>
    <col min="2827" max="2827" width="35.140625" style="19" bestFit="1" customWidth="1"/>
    <col min="2828" max="2828" width="4.7109375" style="19" bestFit="1" customWidth="1"/>
    <col min="2829" max="3072" width="8.85546875" style="19"/>
    <col min="3073" max="3073" width="6.42578125" style="19" bestFit="1" customWidth="1"/>
    <col min="3074" max="3074" width="20.7109375" style="19" bestFit="1" customWidth="1"/>
    <col min="3075" max="3075" width="10" style="19" bestFit="1" customWidth="1"/>
    <col min="3076" max="3076" width="13.85546875" style="19" bestFit="1" customWidth="1"/>
    <col min="3077" max="3077" width="7.7109375" style="19" bestFit="1" customWidth="1"/>
    <col min="3078" max="3079" width="6" style="19" bestFit="1" customWidth="1"/>
    <col min="3080" max="3080" width="9.7109375" style="19" bestFit="1" customWidth="1"/>
    <col min="3081" max="3081" width="10.7109375" style="19" bestFit="1" customWidth="1"/>
    <col min="3082" max="3082" width="10" style="19" bestFit="1" customWidth="1"/>
    <col min="3083" max="3083" width="35.140625" style="19" bestFit="1" customWidth="1"/>
    <col min="3084" max="3084" width="4.7109375" style="19" bestFit="1" customWidth="1"/>
    <col min="3085" max="3328" width="8.85546875" style="19"/>
    <col min="3329" max="3329" width="6.42578125" style="19" bestFit="1" customWidth="1"/>
    <col min="3330" max="3330" width="20.7109375" style="19" bestFit="1" customWidth="1"/>
    <col min="3331" max="3331" width="10" style="19" bestFit="1" customWidth="1"/>
    <col min="3332" max="3332" width="13.85546875" style="19" bestFit="1" customWidth="1"/>
    <col min="3333" max="3333" width="7.7109375" style="19" bestFit="1" customWidth="1"/>
    <col min="3334" max="3335" width="6" style="19" bestFit="1" customWidth="1"/>
    <col min="3336" max="3336" width="9.7109375" style="19" bestFit="1" customWidth="1"/>
    <col min="3337" max="3337" width="10.7109375" style="19" bestFit="1" customWidth="1"/>
    <col min="3338" max="3338" width="10" style="19" bestFit="1" customWidth="1"/>
    <col min="3339" max="3339" width="35.140625" style="19" bestFit="1" customWidth="1"/>
    <col min="3340" max="3340" width="4.7109375" style="19" bestFit="1" customWidth="1"/>
    <col min="3341" max="3584" width="8.85546875" style="19"/>
    <col min="3585" max="3585" width="6.42578125" style="19" bestFit="1" customWidth="1"/>
    <col min="3586" max="3586" width="20.7109375" style="19" bestFit="1" customWidth="1"/>
    <col min="3587" max="3587" width="10" style="19" bestFit="1" customWidth="1"/>
    <col min="3588" max="3588" width="13.85546875" style="19" bestFit="1" customWidth="1"/>
    <col min="3589" max="3589" width="7.7109375" style="19" bestFit="1" customWidth="1"/>
    <col min="3590" max="3591" width="6" style="19" bestFit="1" customWidth="1"/>
    <col min="3592" max="3592" width="9.7109375" style="19" bestFit="1" customWidth="1"/>
    <col min="3593" max="3593" width="10.7109375" style="19" bestFit="1" customWidth="1"/>
    <col min="3594" max="3594" width="10" style="19" bestFit="1" customWidth="1"/>
    <col min="3595" max="3595" width="35.140625" style="19" bestFit="1" customWidth="1"/>
    <col min="3596" max="3596" width="4.7109375" style="19" bestFit="1" customWidth="1"/>
    <col min="3597" max="3840" width="8.85546875" style="19"/>
    <col min="3841" max="3841" width="6.42578125" style="19" bestFit="1" customWidth="1"/>
    <col min="3842" max="3842" width="20.7109375" style="19" bestFit="1" customWidth="1"/>
    <col min="3843" max="3843" width="10" style="19" bestFit="1" customWidth="1"/>
    <col min="3844" max="3844" width="13.85546875" style="19" bestFit="1" customWidth="1"/>
    <col min="3845" max="3845" width="7.7109375" style="19" bestFit="1" customWidth="1"/>
    <col min="3846" max="3847" width="6" style="19" bestFit="1" customWidth="1"/>
    <col min="3848" max="3848" width="9.7109375" style="19" bestFit="1" customWidth="1"/>
    <col min="3849" max="3849" width="10.7109375" style="19" bestFit="1" customWidth="1"/>
    <col min="3850" max="3850" width="10" style="19" bestFit="1" customWidth="1"/>
    <col min="3851" max="3851" width="35.140625" style="19" bestFit="1" customWidth="1"/>
    <col min="3852" max="3852" width="4.7109375" style="19" bestFit="1" customWidth="1"/>
    <col min="3853" max="4096" width="8.85546875" style="19"/>
    <col min="4097" max="4097" width="6.42578125" style="19" bestFit="1" customWidth="1"/>
    <col min="4098" max="4098" width="20.7109375" style="19" bestFit="1" customWidth="1"/>
    <col min="4099" max="4099" width="10" style="19" bestFit="1" customWidth="1"/>
    <col min="4100" max="4100" width="13.85546875" style="19" bestFit="1" customWidth="1"/>
    <col min="4101" max="4101" width="7.7109375" style="19" bestFit="1" customWidth="1"/>
    <col min="4102" max="4103" width="6" style="19" bestFit="1" customWidth="1"/>
    <col min="4104" max="4104" width="9.7109375" style="19" bestFit="1" customWidth="1"/>
    <col min="4105" max="4105" width="10.7109375" style="19" bestFit="1" customWidth="1"/>
    <col min="4106" max="4106" width="10" style="19" bestFit="1" customWidth="1"/>
    <col min="4107" max="4107" width="35.140625" style="19" bestFit="1" customWidth="1"/>
    <col min="4108" max="4108" width="4.7109375" style="19" bestFit="1" customWidth="1"/>
    <col min="4109" max="4352" width="8.85546875" style="19"/>
    <col min="4353" max="4353" width="6.42578125" style="19" bestFit="1" customWidth="1"/>
    <col min="4354" max="4354" width="20.7109375" style="19" bestFit="1" customWidth="1"/>
    <col min="4355" max="4355" width="10" style="19" bestFit="1" customWidth="1"/>
    <col min="4356" max="4356" width="13.85546875" style="19" bestFit="1" customWidth="1"/>
    <col min="4357" max="4357" width="7.7109375" style="19" bestFit="1" customWidth="1"/>
    <col min="4358" max="4359" width="6" style="19" bestFit="1" customWidth="1"/>
    <col min="4360" max="4360" width="9.7109375" style="19" bestFit="1" customWidth="1"/>
    <col min="4361" max="4361" width="10.7109375" style="19" bestFit="1" customWidth="1"/>
    <col min="4362" max="4362" width="10" style="19" bestFit="1" customWidth="1"/>
    <col min="4363" max="4363" width="35.140625" style="19" bestFit="1" customWidth="1"/>
    <col min="4364" max="4364" width="4.7109375" style="19" bestFit="1" customWidth="1"/>
    <col min="4365" max="4608" width="8.85546875" style="19"/>
    <col min="4609" max="4609" width="6.42578125" style="19" bestFit="1" customWidth="1"/>
    <col min="4610" max="4610" width="20.7109375" style="19" bestFit="1" customWidth="1"/>
    <col min="4611" max="4611" width="10" style="19" bestFit="1" customWidth="1"/>
    <col min="4612" max="4612" width="13.85546875" style="19" bestFit="1" customWidth="1"/>
    <col min="4613" max="4613" width="7.7109375" style="19" bestFit="1" customWidth="1"/>
    <col min="4614" max="4615" width="6" style="19" bestFit="1" customWidth="1"/>
    <col min="4616" max="4616" width="9.7109375" style="19" bestFit="1" customWidth="1"/>
    <col min="4617" max="4617" width="10.7109375" style="19" bestFit="1" customWidth="1"/>
    <col min="4618" max="4618" width="10" style="19" bestFit="1" customWidth="1"/>
    <col min="4619" max="4619" width="35.140625" style="19" bestFit="1" customWidth="1"/>
    <col min="4620" max="4620" width="4.7109375" style="19" bestFit="1" customWidth="1"/>
    <col min="4621" max="4864" width="8.85546875" style="19"/>
    <col min="4865" max="4865" width="6.42578125" style="19" bestFit="1" customWidth="1"/>
    <col min="4866" max="4866" width="20.7109375" style="19" bestFit="1" customWidth="1"/>
    <col min="4867" max="4867" width="10" style="19" bestFit="1" customWidth="1"/>
    <col min="4868" max="4868" width="13.85546875" style="19" bestFit="1" customWidth="1"/>
    <col min="4869" max="4869" width="7.7109375" style="19" bestFit="1" customWidth="1"/>
    <col min="4870" max="4871" width="6" style="19" bestFit="1" customWidth="1"/>
    <col min="4872" max="4872" width="9.7109375" style="19" bestFit="1" customWidth="1"/>
    <col min="4873" max="4873" width="10.7109375" style="19" bestFit="1" customWidth="1"/>
    <col min="4874" max="4874" width="10" style="19" bestFit="1" customWidth="1"/>
    <col min="4875" max="4875" width="35.140625" style="19" bestFit="1" customWidth="1"/>
    <col min="4876" max="4876" width="4.7109375" style="19" bestFit="1" customWidth="1"/>
    <col min="4877" max="5120" width="8.85546875" style="19"/>
    <col min="5121" max="5121" width="6.42578125" style="19" bestFit="1" customWidth="1"/>
    <col min="5122" max="5122" width="20.7109375" style="19" bestFit="1" customWidth="1"/>
    <col min="5123" max="5123" width="10" style="19" bestFit="1" customWidth="1"/>
    <col min="5124" max="5124" width="13.85546875" style="19" bestFit="1" customWidth="1"/>
    <col min="5125" max="5125" width="7.7109375" style="19" bestFit="1" customWidth="1"/>
    <col min="5126" max="5127" width="6" style="19" bestFit="1" customWidth="1"/>
    <col min="5128" max="5128" width="9.7109375" style="19" bestFit="1" customWidth="1"/>
    <col min="5129" max="5129" width="10.7109375" style="19" bestFit="1" customWidth="1"/>
    <col min="5130" max="5130" width="10" style="19" bestFit="1" customWidth="1"/>
    <col min="5131" max="5131" width="35.140625" style="19" bestFit="1" customWidth="1"/>
    <col min="5132" max="5132" width="4.7109375" style="19" bestFit="1" customWidth="1"/>
    <col min="5133" max="5376" width="8.85546875" style="19"/>
    <col min="5377" max="5377" width="6.42578125" style="19" bestFit="1" customWidth="1"/>
    <col min="5378" max="5378" width="20.7109375" style="19" bestFit="1" customWidth="1"/>
    <col min="5379" max="5379" width="10" style="19" bestFit="1" customWidth="1"/>
    <col min="5380" max="5380" width="13.85546875" style="19" bestFit="1" customWidth="1"/>
    <col min="5381" max="5381" width="7.7109375" style="19" bestFit="1" customWidth="1"/>
    <col min="5382" max="5383" width="6" style="19" bestFit="1" customWidth="1"/>
    <col min="5384" max="5384" width="9.7109375" style="19" bestFit="1" customWidth="1"/>
    <col min="5385" max="5385" width="10.7109375" style="19" bestFit="1" customWidth="1"/>
    <col min="5386" max="5386" width="10" style="19" bestFit="1" customWidth="1"/>
    <col min="5387" max="5387" width="35.140625" style="19" bestFit="1" customWidth="1"/>
    <col min="5388" max="5388" width="4.7109375" style="19" bestFit="1" customWidth="1"/>
    <col min="5389" max="5632" width="8.85546875" style="19"/>
    <col min="5633" max="5633" width="6.42578125" style="19" bestFit="1" customWidth="1"/>
    <col min="5634" max="5634" width="20.7109375" style="19" bestFit="1" customWidth="1"/>
    <col min="5635" max="5635" width="10" style="19" bestFit="1" customWidth="1"/>
    <col min="5636" max="5636" width="13.85546875" style="19" bestFit="1" customWidth="1"/>
    <col min="5637" max="5637" width="7.7109375" style="19" bestFit="1" customWidth="1"/>
    <col min="5638" max="5639" width="6" style="19" bestFit="1" customWidth="1"/>
    <col min="5640" max="5640" width="9.7109375" style="19" bestFit="1" customWidth="1"/>
    <col min="5641" max="5641" width="10.7109375" style="19" bestFit="1" customWidth="1"/>
    <col min="5642" max="5642" width="10" style="19" bestFit="1" customWidth="1"/>
    <col min="5643" max="5643" width="35.140625" style="19" bestFit="1" customWidth="1"/>
    <col min="5644" max="5644" width="4.7109375" style="19" bestFit="1" customWidth="1"/>
    <col min="5645" max="5888" width="8.85546875" style="19"/>
    <col min="5889" max="5889" width="6.42578125" style="19" bestFit="1" customWidth="1"/>
    <col min="5890" max="5890" width="20.7109375" style="19" bestFit="1" customWidth="1"/>
    <col min="5891" max="5891" width="10" style="19" bestFit="1" customWidth="1"/>
    <col min="5892" max="5892" width="13.85546875" style="19" bestFit="1" customWidth="1"/>
    <col min="5893" max="5893" width="7.7109375" style="19" bestFit="1" customWidth="1"/>
    <col min="5894" max="5895" width="6" style="19" bestFit="1" customWidth="1"/>
    <col min="5896" max="5896" width="9.7109375" style="19" bestFit="1" customWidth="1"/>
    <col min="5897" max="5897" width="10.7109375" style="19" bestFit="1" customWidth="1"/>
    <col min="5898" max="5898" width="10" style="19" bestFit="1" customWidth="1"/>
    <col min="5899" max="5899" width="35.140625" style="19" bestFit="1" customWidth="1"/>
    <col min="5900" max="5900" width="4.7109375" style="19" bestFit="1" customWidth="1"/>
    <col min="5901" max="6144" width="8.85546875" style="19"/>
    <col min="6145" max="6145" width="6.42578125" style="19" bestFit="1" customWidth="1"/>
    <col min="6146" max="6146" width="20.7109375" style="19" bestFit="1" customWidth="1"/>
    <col min="6147" max="6147" width="10" style="19" bestFit="1" customWidth="1"/>
    <col min="6148" max="6148" width="13.85546875" style="19" bestFit="1" customWidth="1"/>
    <col min="6149" max="6149" width="7.7109375" style="19" bestFit="1" customWidth="1"/>
    <col min="6150" max="6151" width="6" style="19" bestFit="1" customWidth="1"/>
    <col min="6152" max="6152" width="9.7109375" style="19" bestFit="1" customWidth="1"/>
    <col min="6153" max="6153" width="10.7109375" style="19" bestFit="1" customWidth="1"/>
    <col min="6154" max="6154" width="10" style="19" bestFit="1" customWidth="1"/>
    <col min="6155" max="6155" width="35.140625" style="19" bestFit="1" customWidth="1"/>
    <col min="6156" max="6156" width="4.7109375" style="19" bestFit="1" customWidth="1"/>
    <col min="6157" max="6400" width="8.85546875" style="19"/>
    <col min="6401" max="6401" width="6.42578125" style="19" bestFit="1" customWidth="1"/>
    <col min="6402" max="6402" width="20.7109375" style="19" bestFit="1" customWidth="1"/>
    <col min="6403" max="6403" width="10" style="19" bestFit="1" customWidth="1"/>
    <col min="6404" max="6404" width="13.85546875" style="19" bestFit="1" customWidth="1"/>
    <col min="6405" max="6405" width="7.7109375" style="19" bestFit="1" customWidth="1"/>
    <col min="6406" max="6407" width="6" style="19" bestFit="1" customWidth="1"/>
    <col min="6408" max="6408" width="9.7109375" style="19" bestFit="1" customWidth="1"/>
    <col min="6409" max="6409" width="10.7109375" style="19" bestFit="1" customWidth="1"/>
    <col min="6410" max="6410" width="10" style="19" bestFit="1" customWidth="1"/>
    <col min="6411" max="6411" width="35.140625" style="19" bestFit="1" customWidth="1"/>
    <col min="6412" max="6412" width="4.7109375" style="19" bestFit="1" customWidth="1"/>
    <col min="6413" max="6656" width="8.85546875" style="19"/>
    <col min="6657" max="6657" width="6.42578125" style="19" bestFit="1" customWidth="1"/>
    <col min="6658" max="6658" width="20.7109375" style="19" bestFit="1" customWidth="1"/>
    <col min="6659" max="6659" width="10" style="19" bestFit="1" customWidth="1"/>
    <col min="6660" max="6660" width="13.85546875" style="19" bestFit="1" customWidth="1"/>
    <col min="6661" max="6661" width="7.7109375" style="19" bestFit="1" customWidth="1"/>
    <col min="6662" max="6663" width="6" style="19" bestFit="1" customWidth="1"/>
    <col min="6664" max="6664" width="9.7109375" style="19" bestFit="1" customWidth="1"/>
    <col min="6665" max="6665" width="10.7109375" style="19" bestFit="1" customWidth="1"/>
    <col min="6666" max="6666" width="10" style="19" bestFit="1" customWidth="1"/>
    <col min="6667" max="6667" width="35.140625" style="19" bestFit="1" customWidth="1"/>
    <col min="6668" max="6668" width="4.7109375" style="19" bestFit="1" customWidth="1"/>
    <col min="6669" max="6912" width="8.85546875" style="19"/>
    <col min="6913" max="6913" width="6.42578125" style="19" bestFit="1" customWidth="1"/>
    <col min="6914" max="6914" width="20.7109375" style="19" bestFit="1" customWidth="1"/>
    <col min="6915" max="6915" width="10" style="19" bestFit="1" customWidth="1"/>
    <col min="6916" max="6916" width="13.85546875" style="19" bestFit="1" customWidth="1"/>
    <col min="6917" max="6917" width="7.7109375" style="19" bestFit="1" customWidth="1"/>
    <col min="6918" max="6919" width="6" style="19" bestFit="1" customWidth="1"/>
    <col min="6920" max="6920" width="9.7109375" style="19" bestFit="1" customWidth="1"/>
    <col min="6921" max="6921" width="10.7109375" style="19" bestFit="1" customWidth="1"/>
    <col min="6922" max="6922" width="10" style="19" bestFit="1" customWidth="1"/>
    <col min="6923" max="6923" width="35.140625" style="19" bestFit="1" customWidth="1"/>
    <col min="6924" max="6924" width="4.7109375" style="19" bestFit="1" customWidth="1"/>
    <col min="6925" max="7168" width="8.85546875" style="19"/>
    <col min="7169" max="7169" width="6.42578125" style="19" bestFit="1" customWidth="1"/>
    <col min="7170" max="7170" width="20.7109375" style="19" bestFit="1" customWidth="1"/>
    <col min="7171" max="7171" width="10" style="19" bestFit="1" customWidth="1"/>
    <col min="7172" max="7172" width="13.85546875" style="19" bestFit="1" customWidth="1"/>
    <col min="7173" max="7173" width="7.7109375" style="19" bestFit="1" customWidth="1"/>
    <col min="7174" max="7175" width="6" style="19" bestFit="1" customWidth="1"/>
    <col min="7176" max="7176" width="9.7109375" style="19" bestFit="1" customWidth="1"/>
    <col min="7177" max="7177" width="10.7109375" style="19" bestFit="1" customWidth="1"/>
    <col min="7178" max="7178" width="10" style="19" bestFit="1" customWidth="1"/>
    <col min="7179" max="7179" width="35.140625" style="19" bestFit="1" customWidth="1"/>
    <col min="7180" max="7180" width="4.7109375" style="19" bestFit="1" customWidth="1"/>
    <col min="7181" max="7424" width="8.85546875" style="19"/>
    <col min="7425" max="7425" width="6.42578125" style="19" bestFit="1" customWidth="1"/>
    <col min="7426" max="7426" width="20.7109375" style="19" bestFit="1" customWidth="1"/>
    <col min="7427" max="7427" width="10" style="19" bestFit="1" customWidth="1"/>
    <col min="7428" max="7428" width="13.85546875" style="19" bestFit="1" customWidth="1"/>
    <col min="7429" max="7429" width="7.7109375" style="19" bestFit="1" customWidth="1"/>
    <col min="7430" max="7431" width="6" style="19" bestFit="1" customWidth="1"/>
    <col min="7432" max="7432" width="9.7109375" style="19" bestFit="1" customWidth="1"/>
    <col min="7433" max="7433" width="10.7109375" style="19" bestFit="1" customWidth="1"/>
    <col min="7434" max="7434" width="10" style="19" bestFit="1" customWidth="1"/>
    <col min="7435" max="7435" width="35.140625" style="19" bestFit="1" customWidth="1"/>
    <col min="7436" max="7436" width="4.7109375" style="19" bestFit="1" customWidth="1"/>
    <col min="7437" max="7680" width="8.85546875" style="19"/>
    <col min="7681" max="7681" width="6.42578125" style="19" bestFit="1" customWidth="1"/>
    <col min="7682" max="7682" width="20.7109375" style="19" bestFit="1" customWidth="1"/>
    <col min="7683" max="7683" width="10" style="19" bestFit="1" customWidth="1"/>
    <col min="7684" max="7684" width="13.85546875" style="19" bestFit="1" customWidth="1"/>
    <col min="7685" max="7685" width="7.7109375" style="19" bestFit="1" customWidth="1"/>
    <col min="7686" max="7687" width="6" style="19" bestFit="1" customWidth="1"/>
    <col min="7688" max="7688" width="9.7109375" style="19" bestFit="1" customWidth="1"/>
    <col min="7689" max="7689" width="10.7109375" style="19" bestFit="1" customWidth="1"/>
    <col min="7690" max="7690" width="10" style="19" bestFit="1" customWidth="1"/>
    <col min="7691" max="7691" width="35.140625" style="19" bestFit="1" customWidth="1"/>
    <col min="7692" max="7692" width="4.7109375" style="19" bestFit="1" customWidth="1"/>
    <col min="7693" max="7936" width="8.85546875" style="19"/>
    <col min="7937" max="7937" width="6.42578125" style="19" bestFit="1" customWidth="1"/>
    <col min="7938" max="7938" width="20.7109375" style="19" bestFit="1" customWidth="1"/>
    <col min="7939" max="7939" width="10" style="19" bestFit="1" customWidth="1"/>
    <col min="7940" max="7940" width="13.85546875" style="19" bestFit="1" customWidth="1"/>
    <col min="7941" max="7941" width="7.7109375" style="19" bestFit="1" customWidth="1"/>
    <col min="7942" max="7943" width="6" style="19" bestFit="1" customWidth="1"/>
    <col min="7944" max="7944" width="9.7109375" style="19" bestFit="1" customWidth="1"/>
    <col min="7945" max="7945" width="10.7109375" style="19" bestFit="1" customWidth="1"/>
    <col min="7946" max="7946" width="10" style="19" bestFit="1" customWidth="1"/>
    <col min="7947" max="7947" width="35.140625" style="19" bestFit="1" customWidth="1"/>
    <col min="7948" max="7948" width="4.7109375" style="19" bestFit="1" customWidth="1"/>
    <col min="7949" max="8192" width="8.85546875" style="19"/>
    <col min="8193" max="8193" width="6.42578125" style="19" bestFit="1" customWidth="1"/>
    <col min="8194" max="8194" width="20.7109375" style="19" bestFit="1" customWidth="1"/>
    <col min="8195" max="8195" width="10" style="19" bestFit="1" customWidth="1"/>
    <col min="8196" max="8196" width="13.85546875" style="19" bestFit="1" customWidth="1"/>
    <col min="8197" max="8197" width="7.7109375" style="19" bestFit="1" customWidth="1"/>
    <col min="8198" max="8199" width="6" style="19" bestFit="1" customWidth="1"/>
    <col min="8200" max="8200" width="9.7109375" style="19" bestFit="1" customWidth="1"/>
    <col min="8201" max="8201" width="10.7109375" style="19" bestFit="1" customWidth="1"/>
    <col min="8202" max="8202" width="10" style="19" bestFit="1" customWidth="1"/>
    <col min="8203" max="8203" width="35.140625" style="19" bestFit="1" customWidth="1"/>
    <col min="8204" max="8204" width="4.7109375" style="19" bestFit="1" customWidth="1"/>
    <col min="8205" max="8448" width="8.85546875" style="19"/>
    <col min="8449" max="8449" width="6.42578125" style="19" bestFit="1" customWidth="1"/>
    <col min="8450" max="8450" width="20.7109375" style="19" bestFit="1" customWidth="1"/>
    <col min="8451" max="8451" width="10" style="19" bestFit="1" customWidth="1"/>
    <col min="8452" max="8452" width="13.85546875" style="19" bestFit="1" customWidth="1"/>
    <col min="8453" max="8453" width="7.7109375" style="19" bestFit="1" customWidth="1"/>
    <col min="8454" max="8455" width="6" style="19" bestFit="1" customWidth="1"/>
    <col min="8456" max="8456" width="9.7109375" style="19" bestFit="1" customWidth="1"/>
    <col min="8457" max="8457" width="10.7109375" style="19" bestFit="1" customWidth="1"/>
    <col min="8458" max="8458" width="10" style="19" bestFit="1" customWidth="1"/>
    <col min="8459" max="8459" width="35.140625" style="19" bestFit="1" customWidth="1"/>
    <col min="8460" max="8460" width="4.7109375" style="19" bestFit="1" customWidth="1"/>
    <col min="8461" max="8704" width="8.85546875" style="19"/>
    <col min="8705" max="8705" width="6.42578125" style="19" bestFit="1" customWidth="1"/>
    <col min="8706" max="8706" width="20.7109375" style="19" bestFit="1" customWidth="1"/>
    <col min="8707" max="8707" width="10" style="19" bestFit="1" customWidth="1"/>
    <col min="8708" max="8708" width="13.85546875" style="19" bestFit="1" customWidth="1"/>
    <col min="8709" max="8709" width="7.7109375" style="19" bestFit="1" customWidth="1"/>
    <col min="8710" max="8711" width="6" style="19" bestFit="1" customWidth="1"/>
    <col min="8712" max="8712" width="9.7109375" style="19" bestFit="1" customWidth="1"/>
    <col min="8713" max="8713" width="10.7109375" style="19" bestFit="1" customWidth="1"/>
    <col min="8714" max="8714" width="10" style="19" bestFit="1" customWidth="1"/>
    <col min="8715" max="8715" width="35.140625" style="19" bestFit="1" customWidth="1"/>
    <col min="8716" max="8716" width="4.7109375" style="19" bestFit="1" customWidth="1"/>
    <col min="8717" max="8960" width="8.85546875" style="19"/>
    <col min="8961" max="8961" width="6.42578125" style="19" bestFit="1" customWidth="1"/>
    <col min="8962" max="8962" width="20.7109375" style="19" bestFit="1" customWidth="1"/>
    <col min="8963" max="8963" width="10" style="19" bestFit="1" customWidth="1"/>
    <col min="8964" max="8964" width="13.85546875" style="19" bestFit="1" customWidth="1"/>
    <col min="8965" max="8965" width="7.7109375" style="19" bestFit="1" customWidth="1"/>
    <col min="8966" max="8967" width="6" style="19" bestFit="1" customWidth="1"/>
    <col min="8968" max="8968" width="9.7109375" style="19" bestFit="1" customWidth="1"/>
    <col min="8969" max="8969" width="10.7109375" style="19" bestFit="1" customWidth="1"/>
    <col min="8970" max="8970" width="10" style="19" bestFit="1" customWidth="1"/>
    <col min="8971" max="8971" width="35.140625" style="19" bestFit="1" customWidth="1"/>
    <col min="8972" max="8972" width="4.7109375" style="19" bestFit="1" customWidth="1"/>
    <col min="8973" max="9216" width="8.85546875" style="19"/>
    <col min="9217" max="9217" width="6.42578125" style="19" bestFit="1" customWidth="1"/>
    <col min="9218" max="9218" width="20.7109375" style="19" bestFit="1" customWidth="1"/>
    <col min="9219" max="9219" width="10" style="19" bestFit="1" customWidth="1"/>
    <col min="9220" max="9220" width="13.85546875" style="19" bestFit="1" customWidth="1"/>
    <col min="9221" max="9221" width="7.7109375" style="19" bestFit="1" customWidth="1"/>
    <col min="9222" max="9223" width="6" style="19" bestFit="1" customWidth="1"/>
    <col min="9224" max="9224" width="9.7109375" style="19" bestFit="1" customWidth="1"/>
    <col min="9225" max="9225" width="10.7109375" style="19" bestFit="1" customWidth="1"/>
    <col min="9226" max="9226" width="10" style="19" bestFit="1" customWidth="1"/>
    <col min="9227" max="9227" width="35.140625" style="19" bestFit="1" customWidth="1"/>
    <col min="9228" max="9228" width="4.7109375" style="19" bestFit="1" customWidth="1"/>
    <col min="9229" max="9472" width="8.85546875" style="19"/>
    <col min="9473" max="9473" width="6.42578125" style="19" bestFit="1" customWidth="1"/>
    <col min="9474" max="9474" width="20.7109375" style="19" bestFit="1" customWidth="1"/>
    <col min="9475" max="9475" width="10" style="19" bestFit="1" customWidth="1"/>
    <col min="9476" max="9476" width="13.85546875" style="19" bestFit="1" customWidth="1"/>
    <col min="9477" max="9477" width="7.7109375" style="19" bestFit="1" customWidth="1"/>
    <col min="9478" max="9479" width="6" style="19" bestFit="1" customWidth="1"/>
    <col min="9480" max="9480" width="9.7109375" style="19" bestFit="1" customWidth="1"/>
    <col min="9481" max="9481" width="10.7109375" style="19" bestFit="1" customWidth="1"/>
    <col min="9482" max="9482" width="10" style="19" bestFit="1" customWidth="1"/>
    <col min="9483" max="9483" width="35.140625" style="19" bestFit="1" customWidth="1"/>
    <col min="9484" max="9484" width="4.7109375" style="19" bestFit="1" customWidth="1"/>
    <col min="9485" max="9728" width="8.85546875" style="19"/>
    <col min="9729" max="9729" width="6.42578125" style="19" bestFit="1" customWidth="1"/>
    <col min="9730" max="9730" width="20.7109375" style="19" bestFit="1" customWidth="1"/>
    <col min="9731" max="9731" width="10" style="19" bestFit="1" customWidth="1"/>
    <col min="9732" max="9732" width="13.85546875" style="19" bestFit="1" customWidth="1"/>
    <col min="9733" max="9733" width="7.7109375" style="19" bestFit="1" customWidth="1"/>
    <col min="9734" max="9735" width="6" style="19" bestFit="1" customWidth="1"/>
    <col min="9736" max="9736" width="9.7109375" style="19" bestFit="1" customWidth="1"/>
    <col min="9737" max="9737" width="10.7109375" style="19" bestFit="1" customWidth="1"/>
    <col min="9738" max="9738" width="10" style="19" bestFit="1" customWidth="1"/>
    <col min="9739" max="9739" width="35.140625" style="19" bestFit="1" customWidth="1"/>
    <col min="9740" max="9740" width="4.7109375" style="19" bestFit="1" customWidth="1"/>
    <col min="9741" max="9984" width="8.85546875" style="19"/>
    <col min="9985" max="9985" width="6.42578125" style="19" bestFit="1" customWidth="1"/>
    <col min="9986" max="9986" width="20.7109375" style="19" bestFit="1" customWidth="1"/>
    <col min="9987" max="9987" width="10" style="19" bestFit="1" customWidth="1"/>
    <col min="9988" max="9988" width="13.85546875" style="19" bestFit="1" customWidth="1"/>
    <col min="9989" max="9989" width="7.7109375" style="19" bestFit="1" customWidth="1"/>
    <col min="9990" max="9991" width="6" style="19" bestFit="1" customWidth="1"/>
    <col min="9992" max="9992" width="9.7109375" style="19" bestFit="1" customWidth="1"/>
    <col min="9993" max="9993" width="10.7109375" style="19" bestFit="1" customWidth="1"/>
    <col min="9994" max="9994" width="10" style="19" bestFit="1" customWidth="1"/>
    <col min="9995" max="9995" width="35.140625" style="19" bestFit="1" customWidth="1"/>
    <col min="9996" max="9996" width="4.7109375" style="19" bestFit="1" customWidth="1"/>
    <col min="9997" max="10240" width="8.85546875" style="19"/>
    <col min="10241" max="10241" width="6.42578125" style="19" bestFit="1" customWidth="1"/>
    <col min="10242" max="10242" width="20.7109375" style="19" bestFit="1" customWidth="1"/>
    <col min="10243" max="10243" width="10" style="19" bestFit="1" customWidth="1"/>
    <col min="10244" max="10244" width="13.85546875" style="19" bestFit="1" customWidth="1"/>
    <col min="10245" max="10245" width="7.7109375" style="19" bestFit="1" customWidth="1"/>
    <col min="10246" max="10247" width="6" style="19" bestFit="1" customWidth="1"/>
    <col min="10248" max="10248" width="9.7109375" style="19" bestFit="1" customWidth="1"/>
    <col min="10249" max="10249" width="10.7109375" style="19" bestFit="1" customWidth="1"/>
    <col min="10250" max="10250" width="10" style="19" bestFit="1" customWidth="1"/>
    <col min="10251" max="10251" width="35.140625" style="19" bestFit="1" customWidth="1"/>
    <col min="10252" max="10252" width="4.7109375" style="19" bestFit="1" customWidth="1"/>
    <col min="10253" max="10496" width="8.85546875" style="19"/>
    <col min="10497" max="10497" width="6.42578125" style="19" bestFit="1" customWidth="1"/>
    <col min="10498" max="10498" width="20.7109375" style="19" bestFit="1" customWidth="1"/>
    <col min="10499" max="10499" width="10" style="19" bestFit="1" customWidth="1"/>
    <col min="10500" max="10500" width="13.85546875" style="19" bestFit="1" customWidth="1"/>
    <col min="10501" max="10501" width="7.7109375" style="19" bestFit="1" customWidth="1"/>
    <col min="10502" max="10503" width="6" style="19" bestFit="1" customWidth="1"/>
    <col min="10504" max="10504" width="9.7109375" style="19" bestFit="1" customWidth="1"/>
    <col min="10505" max="10505" width="10.7109375" style="19" bestFit="1" customWidth="1"/>
    <col min="10506" max="10506" width="10" style="19" bestFit="1" customWidth="1"/>
    <col min="10507" max="10507" width="35.140625" style="19" bestFit="1" customWidth="1"/>
    <col min="10508" max="10508" width="4.7109375" style="19" bestFit="1" customWidth="1"/>
    <col min="10509" max="10752" width="8.85546875" style="19"/>
    <col min="10753" max="10753" width="6.42578125" style="19" bestFit="1" customWidth="1"/>
    <col min="10754" max="10754" width="20.7109375" style="19" bestFit="1" customWidth="1"/>
    <col min="10755" max="10755" width="10" style="19" bestFit="1" customWidth="1"/>
    <col min="10756" max="10756" width="13.85546875" style="19" bestFit="1" customWidth="1"/>
    <col min="10757" max="10757" width="7.7109375" style="19" bestFit="1" customWidth="1"/>
    <col min="10758" max="10759" width="6" style="19" bestFit="1" customWidth="1"/>
    <col min="10760" max="10760" width="9.7109375" style="19" bestFit="1" customWidth="1"/>
    <col min="10761" max="10761" width="10.7109375" style="19" bestFit="1" customWidth="1"/>
    <col min="10762" max="10762" width="10" style="19" bestFit="1" customWidth="1"/>
    <col min="10763" max="10763" width="35.140625" style="19" bestFit="1" customWidth="1"/>
    <col min="10764" max="10764" width="4.7109375" style="19" bestFit="1" customWidth="1"/>
    <col min="10765" max="11008" width="8.85546875" style="19"/>
    <col min="11009" max="11009" width="6.42578125" style="19" bestFit="1" customWidth="1"/>
    <col min="11010" max="11010" width="20.7109375" style="19" bestFit="1" customWidth="1"/>
    <col min="11011" max="11011" width="10" style="19" bestFit="1" customWidth="1"/>
    <col min="11012" max="11012" width="13.85546875" style="19" bestFit="1" customWidth="1"/>
    <col min="11013" max="11013" width="7.7109375" style="19" bestFit="1" customWidth="1"/>
    <col min="11014" max="11015" width="6" style="19" bestFit="1" customWidth="1"/>
    <col min="11016" max="11016" width="9.7109375" style="19" bestFit="1" customWidth="1"/>
    <col min="11017" max="11017" width="10.7109375" style="19" bestFit="1" customWidth="1"/>
    <col min="11018" max="11018" width="10" style="19" bestFit="1" customWidth="1"/>
    <col min="11019" max="11019" width="35.140625" style="19" bestFit="1" customWidth="1"/>
    <col min="11020" max="11020" width="4.7109375" style="19" bestFit="1" customWidth="1"/>
    <col min="11021" max="11264" width="8.85546875" style="19"/>
    <col min="11265" max="11265" width="6.42578125" style="19" bestFit="1" customWidth="1"/>
    <col min="11266" max="11266" width="20.7109375" style="19" bestFit="1" customWidth="1"/>
    <col min="11267" max="11267" width="10" style="19" bestFit="1" customWidth="1"/>
    <col min="11268" max="11268" width="13.85546875" style="19" bestFit="1" customWidth="1"/>
    <col min="11269" max="11269" width="7.7109375" style="19" bestFit="1" customWidth="1"/>
    <col min="11270" max="11271" width="6" style="19" bestFit="1" customWidth="1"/>
    <col min="11272" max="11272" width="9.7109375" style="19" bestFit="1" customWidth="1"/>
    <col min="11273" max="11273" width="10.7109375" style="19" bestFit="1" customWidth="1"/>
    <col min="11274" max="11274" width="10" style="19" bestFit="1" customWidth="1"/>
    <col min="11275" max="11275" width="35.140625" style="19" bestFit="1" customWidth="1"/>
    <col min="11276" max="11276" width="4.7109375" style="19" bestFit="1" customWidth="1"/>
    <col min="11277" max="11520" width="8.85546875" style="19"/>
    <col min="11521" max="11521" width="6.42578125" style="19" bestFit="1" customWidth="1"/>
    <col min="11522" max="11522" width="20.7109375" style="19" bestFit="1" customWidth="1"/>
    <col min="11523" max="11523" width="10" style="19" bestFit="1" customWidth="1"/>
    <col min="11524" max="11524" width="13.85546875" style="19" bestFit="1" customWidth="1"/>
    <col min="11525" max="11525" width="7.7109375" style="19" bestFit="1" customWidth="1"/>
    <col min="11526" max="11527" width="6" style="19" bestFit="1" customWidth="1"/>
    <col min="11528" max="11528" width="9.7109375" style="19" bestFit="1" customWidth="1"/>
    <col min="11529" max="11529" width="10.7109375" style="19" bestFit="1" customWidth="1"/>
    <col min="11530" max="11530" width="10" style="19" bestFit="1" customWidth="1"/>
    <col min="11531" max="11531" width="35.140625" style="19" bestFit="1" customWidth="1"/>
    <col min="11532" max="11532" width="4.7109375" style="19" bestFit="1" customWidth="1"/>
    <col min="11533" max="11776" width="8.85546875" style="19"/>
    <col min="11777" max="11777" width="6.42578125" style="19" bestFit="1" customWidth="1"/>
    <col min="11778" max="11778" width="20.7109375" style="19" bestFit="1" customWidth="1"/>
    <col min="11779" max="11779" width="10" style="19" bestFit="1" customWidth="1"/>
    <col min="11780" max="11780" width="13.85546875" style="19" bestFit="1" customWidth="1"/>
    <col min="11781" max="11781" width="7.7109375" style="19" bestFit="1" customWidth="1"/>
    <col min="11782" max="11783" width="6" style="19" bestFit="1" customWidth="1"/>
    <col min="11784" max="11784" width="9.7109375" style="19" bestFit="1" customWidth="1"/>
    <col min="11785" max="11785" width="10.7109375" style="19" bestFit="1" customWidth="1"/>
    <col min="11786" max="11786" width="10" style="19" bestFit="1" customWidth="1"/>
    <col min="11787" max="11787" width="35.140625" style="19" bestFit="1" customWidth="1"/>
    <col min="11788" max="11788" width="4.7109375" style="19" bestFit="1" customWidth="1"/>
    <col min="11789" max="12032" width="8.85546875" style="19"/>
    <col min="12033" max="12033" width="6.42578125" style="19" bestFit="1" customWidth="1"/>
    <col min="12034" max="12034" width="20.7109375" style="19" bestFit="1" customWidth="1"/>
    <col min="12035" max="12035" width="10" style="19" bestFit="1" customWidth="1"/>
    <col min="12036" max="12036" width="13.85546875" style="19" bestFit="1" customWidth="1"/>
    <col min="12037" max="12037" width="7.7109375" style="19" bestFit="1" customWidth="1"/>
    <col min="12038" max="12039" width="6" style="19" bestFit="1" customWidth="1"/>
    <col min="12040" max="12040" width="9.7109375" style="19" bestFit="1" customWidth="1"/>
    <col min="12041" max="12041" width="10.7109375" style="19" bestFit="1" customWidth="1"/>
    <col min="12042" max="12042" width="10" style="19" bestFit="1" customWidth="1"/>
    <col min="12043" max="12043" width="35.140625" style="19" bestFit="1" customWidth="1"/>
    <col min="12044" max="12044" width="4.7109375" style="19" bestFit="1" customWidth="1"/>
    <col min="12045" max="12288" width="8.85546875" style="19"/>
    <col min="12289" max="12289" width="6.42578125" style="19" bestFit="1" customWidth="1"/>
    <col min="12290" max="12290" width="20.7109375" style="19" bestFit="1" customWidth="1"/>
    <col min="12291" max="12291" width="10" style="19" bestFit="1" customWidth="1"/>
    <col min="12292" max="12292" width="13.85546875" style="19" bestFit="1" customWidth="1"/>
    <col min="12293" max="12293" width="7.7109375" style="19" bestFit="1" customWidth="1"/>
    <col min="12294" max="12295" width="6" style="19" bestFit="1" customWidth="1"/>
    <col min="12296" max="12296" width="9.7109375" style="19" bestFit="1" customWidth="1"/>
    <col min="12297" max="12297" width="10.7109375" style="19" bestFit="1" customWidth="1"/>
    <col min="12298" max="12298" width="10" style="19" bestFit="1" customWidth="1"/>
    <col min="12299" max="12299" width="35.140625" style="19" bestFit="1" customWidth="1"/>
    <col min="12300" max="12300" width="4.7109375" style="19" bestFit="1" customWidth="1"/>
    <col min="12301" max="12544" width="8.85546875" style="19"/>
    <col min="12545" max="12545" width="6.42578125" style="19" bestFit="1" customWidth="1"/>
    <col min="12546" max="12546" width="20.7109375" style="19" bestFit="1" customWidth="1"/>
    <col min="12547" max="12547" width="10" style="19" bestFit="1" customWidth="1"/>
    <col min="12548" max="12548" width="13.85546875" style="19" bestFit="1" customWidth="1"/>
    <col min="12549" max="12549" width="7.7109375" style="19" bestFit="1" customWidth="1"/>
    <col min="12550" max="12551" width="6" style="19" bestFit="1" customWidth="1"/>
    <col min="12552" max="12552" width="9.7109375" style="19" bestFit="1" customWidth="1"/>
    <col min="12553" max="12553" width="10.7109375" style="19" bestFit="1" customWidth="1"/>
    <col min="12554" max="12554" width="10" style="19" bestFit="1" customWidth="1"/>
    <col min="12555" max="12555" width="35.140625" style="19" bestFit="1" customWidth="1"/>
    <col min="12556" max="12556" width="4.7109375" style="19" bestFit="1" customWidth="1"/>
    <col min="12557" max="12800" width="8.85546875" style="19"/>
    <col min="12801" max="12801" width="6.42578125" style="19" bestFit="1" customWidth="1"/>
    <col min="12802" max="12802" width="20.7109375" style="19" bestFit="1" customWidth="1"/>
    <col min="12803" max="12803" width="10" style="19" bestFit="1" customWidth="1"/>
    <col min="12804" max="12804" width="13.85546875" style="19" bestFit="1" customWidth="1"/>
    <col min="12805" max="12805" width="7.7109375" style="19" bestFit="1" customWidth="1"/>
    <col min="12806" max="12807" width="6" style="19" bestFit="1" customWidth="1"/>
    <col min="12808" max="12808" width="9.7109375" style="19" bestFit="1" customWidth="1"/>
    <col min="12809" max="12809" width="10.7109375" style="19" bestFit="1" customWidth="1"/>
    <col min="12810" max="12810" width="10" style="19" bestFit="1" customWidth="1"/>
    <col min="12811" max="12811" width="35.140625" style="19" bestFit="1" customWidth="1"/>
    <col min="12812" max="12812" width="4.7109375" style="19" bestFit="1" customWidth="1"/>
    <col min="12813" max="13056" width="8.85546875" style="19"/>
    <col min="13057" max="13057" width="6.42578125" style="19" bestFit="1" customWidth="1"/>
    <col min="13058" max="13058" width="20.7109375" style="19" bestFit="1" customWidth="1"/>
    <col min="13059" max="13059" width="10" style="19" bestFit="1" customWidth="1"/>
    <col min="13060" max="13060" width="13.85546875" style="19" bestFit="1" customWidth="1"/>
    <col min="13061" max="13061" width="7.7109375" style="19" bestFit="1" customWidth="1"/>
    <col min="13062" max="13063" width="6" style="19" bestFit="1" customWidth="1"/>
    <col min="13064" max="13064" width="9.7109375" style="19" bestFit="1" customWidth="1"/>
    <col min="13065" max="13065" width="10.7109375" style="19" bestFit="1" customWidth="1"/>
    <col min="13066" max="13066" width="10" style="19" bestFit="1" customWidth="1"/>
    <col min="13067" max="13067" width="35.140625" style="19" bestFit="1" customWidth="1"/>
    <col min="13068" max="13068" width="4.7109375" style="19" bestFit="1" customWidth="1"/>
    <col min="13069" max="13312" width="8.85546875" style="19"/>
    <col min="13313" max="13313" width="6.42578125" style="19" bestFit="1" customWidth="1"/>
    <col min="13314" max="13314" width="20.7109375" style="19" bestFit="1" customWidth="1"/>
    <col min="13315" max="13315" width="10" style="19" bestFit="1" customWidth="1"/>
    <col min="13316" max="13316" width="13.85546875" style="19" bestFit="1" customWidth="1"/>
    <col min="13317" max="13317" width="7.7109375" style="19" bestFit="1" customWidth="1"/>
    <col min="13318" max="13319" width="6" style="19" bestFit="1" customWidth="1"/>
    <col min="13320" max="13320" width="9.7109375" style="19" bestFit="1" customWidth="1"/>
    <col min="13321" max="13321" width="10.7109375" style="19" bestFit="1" customWidth="1"/>
    <col min="13322" max="13322" width="10" style="19" bestFit="1" customWidth="1"/>
    <col min="13323" max="13323" width="35.140625" style="19" bestFit="1" customWidth="1"/>
    <col min="13324" max="13324" width="4.7109375" style="19" bestFit="1" customWidth="1"/>
    <col min="13325" max="13568" width="8.85546875" style="19"/>
    <col min="13569" max="13569" width="6.42578125" style="19" bestFit="1" customWidth="1"/>
    <col min="13570" max="13570" width="20.7109375" style="19" bestFit="1" customWidth="1"/>
    <col min="13571" max="13571" width="10" style="19" bestFit="1" customWidth="1"/>
    <col min="13572" max="13572" width="13.85546875" style="19" bestFit="1" customWidth="1"/>
    <col min="13573" max="13573" width="7.7109375" style="19" bestFit="1" customWidth="1"/>
    <col min="13574" max="13575" width="6" style="19" bestFit="1" customWidth="1"/>
    <col min="13576" max="13576" width="9.7109375" style="19" bestFit="1" customWidth="1"/>
    <col min="13577" max="13577" width="10.7109375" style="19" bestFit="1" customWidth="1"/>
    <col min="13578" max="13578" width="10" style="19" bestFit="1" customWidth="1"/>
    <col min="13579" max="13579" width="35.140625" style="19" bestFit="1" customWidth="1"/>
    <col min="13580" max="13580" width="4.7109375" style="19" bestFit="1" customWidth="1"/>
    <col min="13581" max="13824" width="8.85546875" style="19"/>
    <col min="13825" max="13825" width="6.42578125" style="19" bestFit="1" customWidth="1"/>
    <col min="13826" max="13826" width="20.7109375" style="19" bestFit="1" customWidth="1"/>
    <col min="13827" max="13827" width="10" style="19" bestFit="1" customWidth="1"/>
    <col min="13828" max="13828" width="13.85546875" style="19" bestFit="1" customWidth="1"/>
    <col min="13829" max="13829" width="7.7109375" style="19" bestFit="1" customWidth="1"/>
    <col min="13830" max="13831" width="6" style="19" bestFit="1" customWidth="1"/>
    <col min="13832" max="13832" width="9.7109375" style="19" bestFit="1" customWidth="1"/>
    <col min="13833" max="13833" width="10.7109375" style="19" bestFit="1" customWidth="1"/>
    <col min="13834" max="13834" width="10" style="19" bestFit="1" customWidth="1"/>
    <col min="13835" max="13835" width="35.140625" style="19" bestFit="1" customWidth="1"/>
    <col min="13836" max="13836" width="4.7109375" style="19" bestFit="1" customWidth="1"/>
    <col min="13837" max="14080" width="8.85546875" style="19"/>
    <col min="14081" max="14081" width="6.42578125" style="19" bestFit="1" customWidth="1"/>
    <col min="14082" max="14082" width="20.7109375" style="19" bestFit="1" customWidth="1"/>
    <col min="14083" max="14083" width="10" style="19" bestFit="1" customWidth="1"/>
    <col min="14084" max="14084" width="13.85546875" style="19" bestFit="1" customWidth="1"/>
    <col min="14085" max="14085" width="7.7109375" style="19" bestFit="1" customWidth="1"/>
    <col min="14086" max="14087" width="6" style="19" bestFit="1" customWidth="1"/>
    <col min="14088" max="14088" width="9.7109375" style="19" bestFit="1" customWidth="1"/>
    <col min="14089" max="14089" width="10.7109375" style="19" bestFit="1" customWidth="1"/>
    <col min="14090" max="14090" width="10" style="19" bestFit="1" customWidth="1"/>
    <col min="14091" max="14091" width="35.140625" style="19" bestFit="1" customWidth="1"/>
    <col min="14092" max="14092" width="4.7109375" style="19" bestFit="1" customWidth="1"/>
    <col min="14093" max="14336" width="8.85546875" style="19"/>
    <col min="14337" max="14337" width="6.42578125" style="19" bestFit="1" customWidth="1"/>
    <col min="14338" max="14338" width="20.7109375" style="19" bestFit="1" customWidth="1"/>
    <col min="14339" max="14339" width="10" style="19" bestFit="1" customWidth="1"/>
    <col min="14340" max="14340" width="13.85546875" style="19" bestFit="1" customWidth="1"/>
    <col min="14341" max="14341" width="7.7109375" style="19" bestFit="1" customWidth="1"/>
    <col min="14342" max="14343" width="6" style="19" bestFit="1" customWidth="1"/>
    <col min="14344" max="14344" width="9.7109375" style="19" bestFit="1" customWidth="1"/>
    <col min="14345" max="14345" width="10.7109375" style="19" bestFit="1" customWidth="1"/>
    <col min="14346" max="14346" width="10" style="19" bestFit="1" customWidth="1"/>
    <col min="14347" max="14347" width="35.140625" style="19" bestFit="1" customWidth="1"/>
    <col min="14348" max="14348" width="4.7109375" style="19" bestFit="1" customWidth="1"/>
    <col min="14349" max="14592" width="8.85546875" style="19"/>
    <col min="14593" max="14593" width="6.42578125" style="19" bestFit="1" customWidth="1"/>
    <col min="14594" max="14594" width="20.7109375" style="19" bestFit="1" customWidth="1"/>
    <col min="14595" max="14595" width="10" style="19" bestFit="1" customWidth="1"/>
    <col min="14596" max="14596" width="13.85546875" style="19" bestFit="1" customWidth="1"/>
    <col min="14597" max="14597" width="7.7109375" style="19" bestFit="1" customWidth="1"/>
    <col min="14598" max="14599" width="6" style="19" bestFit="1" customWidth="1"/>
    <col min="14600" max="14600" width="9.7109375" style="19" bestFit="1" customWidth="1"/>
    <col min="14601" max="14601" width="10.7109375" style="19" bestFit="1" customWidth="1"/>
    <col min="14602" max="14602" width="10" style="19" bestFit="1" customWidth="1"/>
    <col min="14603" max="14603" width="35.140625" style="19" bestFit="1" customWidth="1"/>
    <col min="14604" max="14604" width="4.7109375" style="19" bestFit="1" customWidth="1"/>
    <col min="14605" max="14848" width="8.85546875" style="19"/>
    <col min="14849" max="14849" width="6.42578125" style="19" bestFit="1" customWidth="1"/>
    <col min="14850" max="14850" width="20.7109375" style="19" bestFit="1" customWidth="1"/>
    <col min="14851" max="14851" width="10" style="19" bestFit="1" customWidth="1"/>
    <col min="14852" max="14852" width="13.85546875" style="19" bestFit="1" customWidth="1"/>
    <col min="14853" max="14853" width="7.7109375" style="19" bestFit="1" customWidth="1"/>
    <col min="14854" max="14855" width="6" style="19" bestFit="1" customWidth="1"/>
    <col min="14856" max="14856" width="9.7109375" style="19" bestFit="1" customWidth="1"/>
    <col min="14857" max="14857" width="10.7109375" style="19" bestFit="1" customWidth="1"/>
    <col min="14858" max="14858" width="10" style="19" bestFit="1" customWidth="1"/>
    <col min="14859" max="14859" width="35.140625" style="19" bestFit="1" customWidth="1"/>
    <col min="14860" max="14860" width="4.7109375" style="19" bestFit="1" customWidth="1"/>
    <col min="14861" max="15104" width="8.85546875" style="19"/>
    <col min="15105" max="15105" width="6.42578125" style="19" bestFit="1" customWidth="1"/>
    <col min="15106" max="15106" width="20.7109375" style="19" bestFit="1" customWidth="1"/>
    <col min="15107" max="15107" width="10" style="19" bestFit="1" customWidth="1"/>
    <col min="15108" max="15108" width="13.85546875" style="19" bestFit="1" customWidth="1"/>
    <col min="15109" max="15109" width="7.7109375" style="19" bestFit="1" customWidth="1"/>
    <col min="15110" max="15111" width="6" style="19" bestFit="1" customWidth="1"/>
    <col min="15112" max="15112" width="9.7109375" style="19" bestFit="1" customWidth="1"/>
    <col min="15113" max="15113" width="10.7109375" style="19" bestFit="1" customWidth="1"/>
    <col min="15114" max="15114" width="10" style="19" bestFit="1" customWidth="1"/>
    <col min="15115" max="15115" width="35.140625" style="19" bestFit="1" customWidth="1"/>
    <col min="15116" max="15116" width="4.7109375" style="19" bestFit="1" customWidth="1"/>
    <col min="15117" max="15360" width="8.85546875" style="19"/>
    <col min="15361" max="15361" width="6.42578125" style="19" bestFit="1" customWidth="1"/>
    <col min="15362" max="15362" width="20.7109375" style="19" bestFit="1" customWidth="1"/>
    <col min="15363" max="15363" width="10" style="19" bestFit="1" customWidth="1"/>
    <col min="15364" max="15364" width="13.85546875" style="19" bestFit="1" customWidth="1"/>
    <col min="15365" max="15365" width="7.7109375" style="19" bestFit="1" customWidth="1"/>
    <col min="15366" max="15367" width="6" style="19" bestFit="1" customWidth="1"/>
    <col min="15368" max="15368" width="9.7109375" style="19" bestFit="1" customWidth="1"/>
    <col min="15369" max="15369" width="10.7109375" style="19" bestFit="1" customWidth="1"/>
    <col min="15370" max="15370" width="10" style="19" bestFit="1" customWidth="1"/>
    <col min="15371" max="15371" width="35.140625" style="19" bestFit="1" customWidth="1"/>
    <col min="15372" max="15372" width="4.7109375" style="19" bestFit="1" customWidth="1"/>
    <col min="15373" max="15616" width="8.85546875" style="19"/>
    <col min="15617" max="15617" width="6.42578125" style="19" bestFit="1" customWidth="1"/>
    <col min="15618" max="15618" width="20.7109375" style="19" bestFit="1" customWidth="1"/>
    <col min="15619" max="15619" width="10" style="19" bestFit="1" customWidth="1"/>
    <col min="15620" max="15620" width="13.85546875" style="19" bestFit="1" customWidth="1"/>
    <col min="15621" max="15621" width="7.7109375" style="19" bestFit="1" customWidth="1"/>
    <col min="15622" max="15623" width="6" style="19" bestFit="1" customWidth="1"/>
    <col min="15624" max="15624" width="9.7109375" style="19" bestFit="1" customWidth="1"/>
    <col min="15625" max="15625" width="10.7109375" style="19" bestFit="1" customWidth="1"/>
    <col min="15626" max="15626" width="10" style="19" bestFit="1" customWidth="1"/>
    <col min="15627" max="15627" width="35.140625" style="19" bestFit="1" customWidth="1"/>
    <col min="15628" max="15628" width="4.7109375" style="19" bestFit="1" customWidth="1"/>
    <col min="15629" max="15872" width="8.85546875" style="19"/>
    <col min="15873" max="15873" width="6.42578125" style="19" bestFit="1" customWidth="1"/>
    <col min="15874" max="15874" width="20.7109375" style="19" bestFit="1" customWidth="1"/>
    <col min="15875" max="15875" width="10" style="19" bestFit="1" customWidth="1"/>
    <col min="15876" max="15876" width="13.85546875" style="19" bestFit="1" customWidth="1"/>
    <col min="15877" max="15877" width="7.7109375" style="19" bestFit="1" customWidth="1"/>
    <col min="15878" max="15879" width="6" style="19" bestFit="1" customWidth="1"/>
    <col min="15880" max="15880" width="9.7109375" style="19" bestFit="1" customWidth="1"/>
    <col min="15881" max="15881" width="10.7109375" style="19" bestFit="1" customWidth="1"/>
    <col min="15882" max="15882" width="10" style="19" bestFit="1" customWidth="1"/>
    <col min="15883" max="15883" width="35.140625" style="19" bestFit="1" customWidth="1"/>
    <col min="15884" max="15884" width="4.7109375" style="19" bestFit="1" customWidth="1"/>
    <col min="15885" max="16128" width="8.85546875" style="19"/>
    <col min="16129" max="16129" width="6.42578125" style="19" bestFit="1" customWidth="1"/>
    <col min="16130" max="16130" width="20.7109375" style="19" bestFit="1" customWidth="1"/>
    <col min="16131" max="16131" width="10" style="19" bestFit="1" customWidth="1"/>
    <col min="16132" max="16132" width="13.85546875" style="19" bestFit="1" customWidth="1"/>
    <col min="16133" max="16133" width="7.7109375" style="19" bestFit="1" customWidth="1"/>
    <col min="16134" max="16135" width="6" style="19" bestFit="1" customWidth="1"/>
    <col min="16136" max="16136" width="9.7109375" style="19" bestFit="1" customWidth="1"/>
    <col min="16137" max="16137" width="10.7109375" style="19" bestFit="1" customWidth="1"/>
    <col min="16138" max="16138" width="10" style="19" bestFit="1" customWidth="1"/>
    <col min="16139" max="16139" width="35.140625" style="19" bestFit="1" customWidth="1"/>
    <col min="16140" max="16140" width="4.7109375" style="19" bestFit="1" customWidth="1"/>
    <col min="16141" max="16384" width="8.85546875" style="19"/>
  </cols>
  <sheetData>
    <row r="1" spans="1:11">
      <c r="A1" s="1219" t="s">
        <v>1165</v>
      </c>
      <c r="B1" s="1219"/>
      <c r="C1" s="1219"/>
      <c r="D1" s="1219"/>
      <c r="E1" s="1219"/>
      <c r="F1" s="1219"/>
      <c r="G1" s="1219"/>
      <c r="H1" s="1219"/>
      <c r="I1" s="1219"/>
      <c r="J1" s="1219"/>
      <c r="K1" s="1219"/>
    </row>
    <row r="2" spans="1:11" s="20" customFormat="1" ht="75">
      <c r="A2" s="93" t="s">
        <v>44</v>
      </c>
      <c r="B2" s="93" t="s">
        <v>157</v>
      </c>
      <c r="C2" s="110" t="s">
        <v>438</v>
      </c>
      <c r="D2" s="110" t="s">
        <v>439</v>
      </c>
      <c r="E2" s="93" t="s">
        <v>363</v>
      </c>
      <c r="F2" s="93" t="s">
        <v>158</v>
      </c>
      <c r="G2" s="93" t="s">
        <v>433</v>
      </c>
      <c r="H2" s="110" t="s">
        <v>364</v>
      </c>
      <c r="I2" s="110" t="s">
        <v>365</v>
      </c>
      <c r="J2" s="110" t="s">
        <v>366</v>
      </c>
    </row>
    <row r="3" spans="1:11" s="20" customFormat="1">
      <c r="A3" s="116">
        <v>1</v>
      </c>
      <c r="B3" s="117" t="s">
        <v>446</v>
      </c>
      <c r="C3" s="118">
        <v>6339.44</v>
      </c>
      <c r="D3" s="119">
        <v>644825.55171599996</v>
      </c>
      <c r="E3" s="120">
        <v>12.102866505</v>
      </c>
      <c r="F3" s="121">
        <v>0.86</v>
      </c>
      <c r="G3" s="121">
        <v>0.29582000000000003</v>
      </c>
      <c r="H3" s="121">
        <v>2</v>
      </c>
      <c r="I3" s="121">
        <v>-0.43680099999999999</v>
      </c>
      <c r="J3" s="121">
        <v>0.02</v>
      </c>
    </row>
    <row r="4" spans="1:11" s="20" customFormat="1">
      <c r="A4" s="116">
        <v>2</v>
      </c>
      <c r="B4" s="117" t="s">
        <v>447</v>
      </c>
      <c r="C4" s="118">
        <v>551.52</v>
      </c>
      <c r="D4" s="119">
        <v>575726.09424000001</v>
      </c>
      <c r="E4" s="120">
        <v>10.805924243</v>
      </c>
      <c r="F4" s="121">
        <v>1.29</v>
      </c>
      <c r="G4" s="121">
        <v>0.63807899999999995</v>
      </c>
      <c r="H4" s="121">
        <v>2.04</v>
      </c>
      <c r="I4" s="121">
        <v>-5.4467540000000003</v>
      </c>
      <c r="J4" s="121">
        <v>0.02</v>
      </c>
    </row>
    <row r="5" spans="1:11" s="20" customFormat="1">
      <c r="A5" s="116">
        <v>3</v>
      </c>
      <c r="B5" s="117" t="s">
        <v>449</v>
      </c>
      <c r="C5" s="118">
        <v>2130.39</v>
      </c>
      <c r="D5" s="119">
        <v>496001.76323500002</v>
      </c>
      <c r="E5" s="120">
        <v>9.3095614940000004</v>
      </c>
      <c r="F5" s="121">
        <v>0.67</v>
      </c>
      <c r="G5" s="121">
        <v>0.21677299999999999</v>
      </c>
      <c r="H5" s="121">
        <v>1.81</v>
      </c>
      <c r="I5" s="121">
        <v>-1.0126109999999999</v>
      </c>
      <c r="J5" s="121">
        <v>0.02</v>
      </c>
    </row>
    <row r="6" spans="1:11" s="20" customFormat="1">
      <c r="A6" s="116">
        <v>4</v>
      </c>
      <c r="B6" s="117" t="s">
        <v>448</v>
      </c>
      <c r="C6" s="118">
        <v>360.79</v>
      </c>
      <c r="D6" s="119">
        <v>436093.84693499998</v>
      </c>
      <c r="E6" s="120">
        <v>8.185137203</v>
      </c>
      <c r="F6" s="121">
        <v>1.42</v>
      </c>
      <c r="G6" s="121">
        <v>0.60269899999999998</v>
      </c>
      <c r="H6" s="121">
        <v>2.31</v>
      </c>
      <c r="I6" s="121">
        <v>-3.153324</v>
      </c>
      <c r="J6" s="121">
        <v>0.03</v>
      </c>
    </row>
    <row r="7" spans="1:11" s="20" customFormat="1">
      <c r="A7" s="116">
        <v>5</v>
      </c>
      <c r="B7" s="117" t="s">
        <v>450</v>
      </c>
      <c r="C7" s="118">
        <v>1383.57</v>
      </c>
      <c r="D7" s="119">
        <v>415006.08639999997</v>
      </c>
      <c r="E7" s="120">
        <v>7.7893365870000002</v>
      </c>
      <c r="F7" s="121">
        <v>1.69</v>
      </c>
      <c r="G7" s="121">
        <v>0.64883400000000002</v>
      </c>
      <c r="H7" s="121">
        <v>2.65</v>
      </c>
      <c r="I7" s="121">
        <v>3.2946230000000001</v>
      </c>
      <c r="J7" s="121">
        <v>0.02</v>
      </c>
    </row>
    <row r="8" spans="1:11" s="20" customFormat="1">
      <c r="A8" s="116">
        <v>6</v>
      </c>
      <c r="B8" s="117" t="s">
        <v>451</v>
      </c>
      <c r="C8" s="118">
        <v>369.91</v>
      </c>
      <c r="D8" s="119">
        <v>314697.50363499997</v>
      </c>
      <c r="E8" s="120">
        <v>5.9066236840000004</v>
      </c>
      <c r="F8" s="121">
        <v>0.53</v>
      </c>
      <c r="G8" s="121">
        <v>0.16721800000000001</v>
      </c>
      <c r="H8" s="121">
        <v>1.65</v>
      </c>
      <c r="I8" s="121">
        <v>-4.3806640000000003</v>
      </c>
      <c r="J8" s="121">
        <v>0.02</v>
      </c>
    </row>
    <row r="9" spans="1:11" s="20" customFormat="1">
      <c r="A9" s="116">
        <v>7</v>
      </c>
      <c r="B9" s="117" t="s">
        <v>452</v>
      </c>
      <c r="C9" s="118">
        <v>990.92</v>
      </c>
      <c r="D9" s="119">
        <v>228621.186116</v>
      </c>
      <c r="E9" s="120">
        <v>4.2910391629999998</v>
      </c>
      <c r="F9" s="121">
        <v>1.1499999999999999</v>
      </c>
      <c r="G9" s="121">
        <v>0.44942300000000002</v>
      </c>
      <c r="H9" s="121">
        <v>2.1800000000000002</v>
      </c>
      <c r="I9" s="121">
        <v>-0.307867</v>
      </c>
      <c r="J9" s="121">
        <v>0.03</v>
      </c>
    </row>
    <row r="10" spans="1:11" s="20" customFormat="1">
      <c r="A10" s="116">
        <v>8</v>
      </c>
      <c r="B10" s="117" t="s">
        <v>453</v>
      </c>
      <c r="C10" s="118">
        <v>234.96</v>
      </c>
      <c r="D10" s="119">
        <v>210159.09084300001</v>
      </c>
      <c r="E10" s="120">
        <v>3.9445202109999999</v>
      </c>
      <c r="F10" s="121">
        <v>0.42</v>
      </c>
      <c r="G10" s="121">
        <v>0.14863499999999999</v>
      </c>
      <c r="H10" s="121">
        <v>1.36</v>
      </c>
      <c r="I10" s="121">
        <v>-3.1656240000000002</v>
      </c>
      <c r="J10" s="121">
        <v>0.03</v>
      </c>
    </row>
    <row r="11" spans="1:11" s="20" customFormat="1">
      <c r="A11" s="116">
        <v>9</v>
      </c>
      <c r="B11" s="117" t="s">
        <v>455</v>
      </c>
      <c r="C11" s="118">
        <v>612.77</v>
      </c>
      <c r="D11" s="119">
        <v>188188.01232899999</v>
      </c>
      <c r="E11" s="120">
        <v>3.5321404140000001</v>
      </c>
      <c r="F11" s="121">
        <v>1.58</v>
      </c>
      <c r="G11" s="121">
        <v>0.48980299999999999</v>
      </c>
      <c r="H11" s="121">
        <v>2.86</v>
      </c>
      <c r="I11" s="121">
        <v>2.4372750000000001</v>
      </c>
      <c r="J11" s="121">
        <v>0.03</v>
      </c>
    </row>
    <row r="12" spans="1:11" s="20" customFormat="1">
      <c r="A12" s="116">
        <v>10</v>
      </c>
      <c r="B12" s="117" t="s">
        <v>454</v>
      </c>
      <c r="C12" s="118">
        <v>1230.8800000000001</v>
      </c>
      <c r="D12" s="119">
        <v>177095.07829500001</v>
      </c>
      <c r="E12" s="120">
        <v>3.3239348</v>
      </c>
      <c r="F12" s="121">
        <v>0.59</v>
      </c>
      <c r="G12" s="121">
        <v>0.16691400000000001</v>
      </c>
      <c r="H12" s="121">
        <v>1.83</v>
      </c>
      <c r="I12" s="121">
        <v>-7.2311209999999999</v>
      </c>
      <c r="J12" s="121">
        <v>0.03</v>
      </c>
    </row>
    <row r="13" spans="1:11" s="20" customFormat="1">
      <c r="A13" s="116">
        <v>11</v>
      </c>
      <c r="B13" s="122" t="s">
        <v>456</v>
      </c>
      <c r="C13" s="118">
        <v>280.91000000000003</v>
      </c>
      <c r="D13" s="119">
        <v>161871.24568200001</v>
      </c>
      <c r="E13" s="120">
        <v>3.0381954809999998</v>
      </c>
      <c r="F13" s="121">
        <v>1.03</v>
      </c>
      <c r="G13" s="121">
        <v>0.42948399999999998</v>
      </c>
      <c r="H13" s="121">
        <v>1.99</v>
      </c>
      <c r="I13" s="121">
        <v>-5.5099229999999997</v>
      </c>
      <c r="J13" s="121">
        <v>0.03</v>
      </c>
    </row>
    <row r="14" spans="1:11" s="20" customFormat="1">
      <c r="A14" s="116">
        <v>12</v>
      </c>
      <c r="B14" s="122" t="s">
        <v>457</v>
      </c>
      <c r="C14" s="118">
        <v>120.52</v>
      </c>
      <c r="D14" s="119">
        <v>144601.115146</v>
      </c>
      <c r="E14" s="120">
        <v>2.7140487659999999</v>
      </c>
      <c r="F14" s="121">
        <v>1.71</v>
      </c>
      <c r="G14" s="121">
        <v>0.524926</v>
      </c>
      <c r="H14" s="121">
        <v>2.98</v>
      </c>
      <c r="I14" s="121">
        <v>5.9216530000000001</v>
      </c>
      <c r="J14" s="121">
        <v>0.02</v>
      </c>
    </row>
    <row r="15" spans="1:11" s="20" customFormat="1">
      <c r="A15" s="116">
        <v>13</v>
      </c>
      <c r="B15" s="122" t="s">
        <v>460</v>
      </c>
      <c r="C15" s="118">
        <v>892.46</v>
      </c>
      <c r="D15" s="119">
        <v>135639.01203000001</v>
      </c>
      <c r="E15" s="120">
        <v>2.5458371660000001</v>
      </c>
      <c r="F15" s="121">
        <v>1.47</v>
      </c>
      <c r="G15" s="121">
        <v>0.51291100000000001</v>
      </c>
      <c r="H15" s="121">
        <v>2.6</v>
      </c>
      <c r="I15" s="121">
        <v>-2.991628</v>
      </c>
      <c r="J15" s="121">
        <v>0.02</v>
      </c>
    </row>
    <row r="16" spans="1:11" s="20" customFormat="1">
      <c r="A16" s="116">
        <v>14</v>
      </c>
      <c r="B16" s="122" t="s">
        <v>459</v>
      </c>
      <c r="C16" s="118">
        <v>2746.01</v>
      </c>
      <c r="D16" s="118">
        <v>128975.914148</v>
      </c>
      <c r="E16" s="120">
        <v>2.42077608</v>
      </c>
      <c r="F16" s="121">
        <v>0.63</v>
      </c>
      <c r="G16" s="121">
        <v>0.13209799999999999</v>
      </c>
      <c r="H16" s="121">
        <v>2.2000000000000002</v>
      </c>
      <c r="I16" s="121">
        <v>3.866228</v>
      </c>
      <c r="J16" s="121">
        <v>0.03</v>
      </c>
    </row>
    <row r="17" spans="1:10" s="20" customFormat="1">
      <c r="A17" s="116">
        <v>15</v>
      </c>
      <c r="B17" s="122" t="s">
        <v>458</v>
      </c>
      <c r="C17" s="118">
        <v>95.92</v>
      </c>
      <c r="D17" s="118">
        <v>114513.56547099999</v>
      </c>
      <c r="E17" s="120">
        <v>2.1493292130000001</v>
      </c>
      <c r="F17" s="121">
        <v>0.68</v>
      </c>
      <c r="G17" s="121">
        <v>0.21102099999999999</v>
      </c>
      <c r="H17" s="121">
        <v>1.86</v>
      </c>
      <c r="I17" s="121">
        <v>0.13205800000000001</v>
      </c>
      <c r="J17" s="121">
        <v>0.03</v>
      </c>
    </row>
    <row r="18" spans="1:10" s="20" customFormat="1">
      <c r="A18" s="116">
        <v>16</v>
      </c>
      <c r="B18" s="122" t="s">
        <v>461</v>
      </c>
      <c r="C18" s="118">
        <v>542.73</v>
      </c>
      <c r="D18" s="118">
        <v>97637.666700000002</v>
      </c>
      <c r="E18" s="120">
        <v>1.8325819169999999</v>
      </c>
      <c r="F18" s="121">
        <v>0.66</v>
      </c>
      <c r="G18" s="121">
        <v>0.17995</v>
      </c>
      <c r="H18" s="121">
        <v>1.96</v>
      </c>
      <c r="I18" s="121">
        <v>-8.5362749999999998</v>
      </c>
      <c r="J18" s="121">
        <v>0.03</v>
      </c>
    </row>
    <row r="19" spans="1:10" s="20" customFormat="1">
      <c r="A19" s="116">
        <v>17</v>
      </c>
      <c r="B19" s="122" t="s">
        <v>462</v>
      </c>
      <c r="C19" s="118">
        <v>151.04</v>
      </c>
      <c r="D19" s="118">
        <v>85860.560895999995</v>
      </c>
      <c r="E19" s="120">
        <v>1.6115349400000001</v>
      </c>
      <c r="F19" s="121">
        <v>0.9</v>
      </c>
      <c r="G19" s="121">
        <v>0.325764</v>
      </c>
      <c r="H19" s="121">
        <v>1.99</v>
      </c>
      <c r="I19" s="121">
        <v>-5.830387</v>
      </c>
      <c r="J19" s="121">
        <v>0.03</v>
      </c>
    </row>
    <row r="20" spans="1:10" s="20" customFormat="1">
      <c r="A20" s="116">
        <v>18</v>
      </c>
      <c r="B20" s="122" t="s">
        <v>468</v>
      </c>
      <c r="C20" s="118">
        <v>288.64999999999998</v>
      </c>
      <c r="D20" s="118">
        <v>72407.127183999997</v>
      </c>
      <c r="E20" s="120">
        <v>1.3590246109999999</v>
      </c>
      <c r="F20" s="121">
        <v>0.92</v>
      </c>
      <c r="G20" s="121">
        <v>0.34734900000000002</v>
      </c>
      <c r="H20" s="121">
        <v>1.97</v>
      </c>
      <c r="I20" s="121">
        <v>-6.9122640000000004</v>
      </c>
      <c r="J20" s="121">
        <v>0.05</v>
      </c>
    </row>
    <row r="21" spans="1:10" s="20" customFormat="1">
      <c r="A21" s="116">
        <v>19</v>
      </c>
      <c r="B21" s="122" t="s">
        <v>463</v>
      </c>
      <c r="C21" s="118">
        <v>621.6</v>
      </c>
      <c r="D21" s="118">
        <v>72067.214454000001</v>
      </c>
      <c r="E21" s="120">
        <v>1.352644717</v>
      </c>
      <c r="F21" s="121">
        <v>1.06</v>
      </c>
      <c r="G21" s="121">
        <v>0.297655</v>
      </c>
      <c r="H21" s="121">
        <v>2.4700000000000002</v>
      </c>
      <c r="I21" s="121">
        <v>-5.3137970000000001</v>
      </c>
      <c r="J21" s="121">
        <v>0.05</v>
      </c>
    </row>
    <row r="22" spans="1:10" s="20" customFormat="1">
      <c r="A22" s="116">
        <v>20</v>
      </c>
      <c r="B22" s="117" t="s">
        <v>466</v>
      </c>
      <c r="C22" s="118">
        <v>239.93</v>
      </c>
      <c r="D22" s="118">
        <v>70685.386029000001</v>
      </c>
      <c r="E22" s="120">
        <v>1.326708888</v>
      </c>
      <c r="F22" s="121">
        <v>0.54</v>
      </c>
      <c r="G22" s="121">
        <v>0.13389499999999999</v>
      </c>
      <c r="H22" s="121">
        <v>1.86</v>
      </c>
      <c r="I22" s="121">
        <v>9.5548859999999998</v>
      </c>
      <c r="J22" s="121">
        <v>0.04</v>
      </c>
    </row>
    <row r="23" spans="1:10" s="20" customFormat="1">
      <c r="A23" s="116">
        <v>21</v>
      </c>
      <c r="B23" s="117" t="s">
        <v>470</v>
      </c>
      <c r="C23" s="118">
        <v>79.569999999999993</v>
      </c>
      <c r="D23" s="118">
        <v>66755.613631</v>
      </c>
      <c r="E23" s="120">
        <v>1.252950163</v>
      </c>
      <c r="F23" s="121">
        <v>1.42</v>
      </c>
      <c r="G23" s="121">
        <v>0.454067</v>
      </c>
      <c r="H23" s="121">
        <v>2.66</v>
      </c>
      <c r="I23" s="121">
        <v>14.188336</v>
      </c>
      <c r="J23" s="121">
        <v>0.04</v>
      </c>
    </row>
    <row r="24" spans="1:10" s="20" customFormat="1">
      <c r="A24" s="116">
        <v>22</v>
      </c>
      <c r="B24" s="117" t="s">
        <v>467</v>
      </c>
      <c r="C24" s="118">
        <v>83.15</v>
      </c>
      <c r="D24" s="118">
        <v>62689.938636999999</v>
      </c>
      <c r="E24" s="120">
        <v>1.176640653</v>
      </c>
      <c r="F24" s="121">
        <v>0.21</v>
      </c>
      <c r="G24" s="121">
        <v>2.0825E-2</v>
      </c>
      <c r="H24" s="121">
        <v>1.87</v>
      </c>
      <c r="I24" s="121">
        <v>14.365754000000001</v>
      </c>
      <c r="J24" s="121">
        <v>0.03</v>
      </c>
    </row>
    <row r="25" spans="1:10" s="20" customFormat="1">
      <c r="A25" s="116">
        <v>23</v>
      </c>
      <c r="B25" s="117" t="s">
        <v>465</v>
      </c>
      <c r="C25" s="118">
        <v>88.78</v>
      </c>
      <c r="D25" s="118">
        <v>62253.019166999999</v>
      </c>
      <c r="E25" s="120">
        <v>1.16844002</v>
      </c>
      <c r="F25" s="121">
        <v>0.84</v>
      </c>
      <c r="G25" s="121">
        <v>0.29737999999999998</v>
      </c>
      <c r="H25" s="121">
        <v>1.94</v>
      </c>
      <c r="I25" s="121">
        <v>-4.2025170000000003</v>
      </c>
      <c r="J25" s="121">
        <v>0.04</v>
      </c>
    </row>
    <row r="26" spans="1:10" s="20" customFormat="1">
      <c r="A26" s="116">
        <v>24</v>
      </c>
      <c r="B26" s="123" t="s">
        <v>469</v>
      </c>
      <c r="C26" s="118">
        <v>484.21</v>
      </c>
      <c r="D26" s="118">
        <v>59569.717839999998</v>
      </c>
      <c r="E26" s="120">
        <v>1.118076573</v>
      </c>
      <c r="F26" s="121">
        <v>0.74</v>
      </c>
      <c r="G26" s="121">
        <v>0.21556500000000001</v>
      </c>
      <c r="H26" s="121">
        <v>2.0099999999999998</v>
      </c>
      <c r="I26" s="121">
        <v>-2.9760399999999998</v>
      </c>
      <c r="J26" s="121">
        <v>0.04</v>
      </c>
    </row>
    <row r="27" spans="1:10" s="20" customFormat="1">
      <c r="A27" s="116">
        <v>25</v>
      </c>
      <c r="B27" s="117" t="s">
        <v>464</v>
      </c>
      <c r="C27" s="118">
        <v>96.42</v>
      </c>
      <c r="D27" s="118">
        <v>58188.087651000002</v>
      </c>
      <c r="E27" s="120">
        <v>1.0921444650000001</v>
      </c>
      <c r="F27" s="121">
        <v>0.31</v>
      </c>
      <c r="G27" s="121">
        <v>7.3011999999999994E-2</v>
      </c>
      <c r="H27" s="121">
        <v>1.43</v>
      </c>
      <c r="I27" s="121">
        <v>-5.0037120000000002</v>
      </c>
      <c r="J27" s="121">
        <v>0.06</v>
      </c>
    </row>
    <row r="28" spans="1:10" s="20" customFormat="1">
      <c r="A28" s="116">
        <v>26</v>
      </c>
      <c r="B28" s="117" t="s">
        <v>472</v>
      </c>
      <c r="C28" s="118">
        <v>5231.59</v>
      </c>
      <c r="D28" s="118">
        <v>56396.540200000003</v>
      </c>
      <c r="E28" s="120">
        <v>1.058518533</v>
      </c>
      <c r="F28" s="121">
        <v>0.73</v>
      </c>
      <c r="G28" s="121">
        <v>0.213174</v>
      </c>
      <c r="H28" s="121">
        <v>1.99</v>
      </c>
      <c r="I28" s="121">
        <v>2.0171570000000001</v>
      </c>
      <c r="J28" s="121">
        <v>0.05</v>
      </c>
    </row>
    <row r="29" spans="1:10" s="20" customFormat="1">
      <c r="A29" s="116">
        <v>27</v>
      </c>
      <c r="B29" s="117" t="s">
        <v>471</v>
      </c>
      <c r="C29" s="118">
        <v>773.16</v>
      </c>
      <c r="D29" s="118">
        <v>53108.712809999997</v>
      </c>
      <c r="E29" s="120">
        <v>0.99680860900000001</v>
      </c>
      <c r="F29" s="121">
        <v>1.7</v>
      </c>
      <c r="G29" s="121">
        <v>0.392928</v>
      </c>
      <c r="H29" s="121">
        <v>3.43</v>
      </c>
      <c r="I29" s="121">
        <v>-1.996855</v>
      </c>
      <c r="J29" s="121">
        <v>0.03</v>
      </c>
    </row>
    <row r="30" spans="1:10" s="20" customFormat="1">
      <c r="A30" s="116">
        <v>28</v>
      </c>
      <c r="B30" s="117" t="s">
        <v>474</v>
      </c>
      <c r="C30" s="118">
        <v>289.37</v>
      </c>
      <c r="D30" s="118">
        <v>49888.851750000002</v>
      </c>
      <c r="E30" s="120">
        <v>0.93637435899999999</v>
      </c>
      <c r="F30" s="121">
        <v>0.74</v>
      </c>
      <c r="G30" s="121">
        <v>0.24183099999999999</v>
      </c>
      <c r="H30" s="121">
        <v>1.89</v>
      </c>
      <c r="I30" s="121">
        <v>4.3453980000000003</v>
      </c>
      <c r="J30" s="121">
        <v>0.04</v>
      </c>
    </row>
    <row r="31" spans="1:10" s="20" customFormat="1">
      <c r="A31" s="116">
        <v>29</v>
      </c>
      <c r="B31" s="117" t="s">
        <v>473</v>
      </c>
      <c r="C31" s="118">
        <v>9696.67</v>
      </c>
      <c r="D31" s="118">
        <v>48749.018647999997</v>
      </c>
      <c r="E31" s="120">
        <v>0.91498059200000004</v>
      </c>
      <c r="F31" s="121">
        <v>0.73</v>
      </c>
      <c r="G31" s="121">
        <v>0.19542499999999999</v>
      </c>
      <c r="H31" s="121">
        <v>2.1</v>
      </c>
      <c r="I31" s="121">
        <v>-3.6167210000000001</v>
      </c>
      <c r="J31" s="121">
        <v>7.0000000000000007E-2</v>
      </c>
    </row>
    <row r="32" spans="1:10" s="20" customFormat="1">
      <c r="A32" s="116">
        <v>30</v>
      </c>
      <c r="B32" s="117" t="s">
        <v>475</v>
      </c>
      <c r="C32" s="118">
        <v>6290.14</v>
      </c>
      <c r="D32" s="118">
        <v>39602.089277999999</v>
      </c>
      <c r="E32" s="120">
        <v>0.74329994899999996</v>
      </c>
      <c r="F32" s="121">
        <v>0.86</v>
      </c>
      <c r="G32" s="121">
        <v>0.19977800000000001</v>
      </c>
      <c r="H32" s="121">
        <v>2.44</v>
      </c>
      <c r="I32" s="121">
        <v>6.2652960000000002</v>
      </c>
      <c r="J32" s="121">
        <v>0.05</v>
      </c>
    </row>
    <row r="33" spans="1:10" s="20" customFormat="1">
      <c r="A33" s="1201" t="s">
        <v>476</v>
      </c>
      <c r="B33" s="1202"/>
      <c r="C33" s="1202"/>
      <c r="D33" s="1202"/>
      <c r="E33" s="1202"/>
      <c r="F33" s="1202"/>
      <c r="G33" s="1202"/>
      <c r="H33" s="1202"/>
      <c r="I33" s="1202"/>
      <c r="J33" s="1203"/>
    </row>
    <row r="34" spans="1:10" s="20" customFormat="1">
      <c r="A34" s="1201" t="s">
        <v>437</v>
      </c>
      <c r="B34" s="1202"/>
      <c r="C34" s="1202"/>
      <c r="D34" s="1202"/>
      <c r="E34" s="1202"/>
      <c r="F34" s="1202"/>
      <c r="G34" s="1202"/>
      <c r="H34" s="1202"/>
      <c r="I34" s="1202"/>
      <c r="J34" s="1203"/>
    </row>
    <row r="35" spans="1:10" s="20" customFormat="1">
      <c r="A35" s="1201" t="s">
        <v>159</v>
      </c>
      <c r="B35" s="1202"/>
      <c r="C35" s="1202"/>
      <c r="D35" s="1202"/>
      <c r="E35" s="1202"/>
      <c r="F35" s="1202"/>
      <c r="G35" s="1202"/>
      <c r="H35" s="1202"/>
      <c r="I35" s="1202"/>
      <c r="J35" s="1203"/>
    </row>
    <row r="36" spans="1:10" s="20" customFormat="1" ht="31.5" customHeight="1">
      <c r="A36" s="1201" t="s">
        <v>387</v>
      </c>
      <c r="B36" s="1202"/>
      <c r="C36" s="1202"/>
      <c r="D36" s="1202"/>
      <c r="E36" s="1202"/>
      <c r="F36" s="1202"/>
      <c r="G36" s="1202"/>
      <c r="H36" s="1202"/>
      <c r="I36" s="1202"/>
      <c r="J36" s="1203"/>
    </row>
    <row r="37" spans="1:10" s="20" customFormat="1">
      <c r="A37" s="1201" t="s">
        <v>153</v>
      </c>
      <c r="B37" s="1202"/>
      <c r="C37" s="1202"/>
      <c r="D37" s="1202"/>
      <c r="E37" s="1202"/>
      <c r="F37" s="1202"/>
      <c r="G37" s="1202"/>
      <c r="H37" s="1202"/>
      <c r="I37" s="1202"/>
      <c r="J37" s="1203"/>
    </row>
  </sheetData>
  <mergeCells count="6">
    <mergeCell ref="A37:J37"/>
    <mergeCell ref="A1:K1"/>
    <mergeCell ref="A33:J33"/>
    <mergeCell ref="A34:J34"/>
    <mergeCell ref="A35:J35"/>
    <mergeCell ref="A36:J36"/>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K59"/>
  <sheetViews>
    <sheetView topLeftCell="A31" workbookViewId="0">
      <selection activeCell="A54" sqref="A54:J54"/>
    </sheetView>
  </sheetViews>
  <sheetFormatPr defaultColWidth="8.85546875" defaultRowHeight="15"/>
  <cols>
    <col min="1" max="1" width="6.42578125" style="19" bestFit="1" customWidth="1"/>
    <col min="2" max="2" width="53" style="19" customWidth="1"/>
    <col min="3" max="3" width="11.140625" style="19" customWidth="1"/>
    <col min="4" max="4" width="13.140625" style="19" bestFit="1" customWidth="1"/>
    <col min="5" max="10" width="11.140625" style="19" customWidth="1"/>
    <col min="11" max="12" width="7.28515625" style="19" customWidth="1"/>
    <col min="13" max="252" width="8.85546875" style="19"/>
    <col min="253" max="253" width="6.42578125" style="19" bestFit="1" customWidth="1"/>
    <col min="254" max="254" width="20.7109375" style="19" bestFit="1" customWidth="1"/>
    <col min="255" max="255" width="14.7109375" style="19" bestFit="1" customWidth="1"/>
    <col min="256" max="256" width="13.85546875" style="19" bestFit="1" customWidth="1"/>
    <col min="257" max="257" width="7.7109375" style="19" bestFit="1" customWidth="1"/>
    <col min="258" max="259" width="6" style="19" bestFit="1" customWidth="1"/>
    <col min="260" max="260" width="9.7109375" style="19" bestFit="1" customWidth="1"/>
    <col min="261" max="261" width="10.7109375" style="19" bestFit="1" customWidth="1"/>
    <col min="262" max="262" width="10" style="19" bestFit="1" customWidth="1"/>
    <col min="263" max="263" width="30.42578125" style="19" bestFit="1" customWidth="1"/>
    <col min="264" max="264" width="4.7109375" style="19" bestFit="1" customWidth="1"/>
    <col min="265" max="508" width="8.85546875" style="19"/>
    <col min="509" max="509" width="6.42578125" style="19" bestFit="1" customWidth="1"/>
    <col min="510" max="510" width="20.7109375" style="19" bestFit="1" customWidth="1"/>
    <col min="511" max="511" width="14.7109375" style="19" bestFit="1" customWidth="1"/>
    <col min="512" max="512" width="13.85546875" style="19" bestFit="1" customWidth="1"/>
    <col min="513" max="513" width="7.7109375" style="19" bestFit="1" customWidth="1"/>
    <col min="514" max="515" width="6" style="19" bestFit="1" customWidth="1"/>
    <col min="516" max="516" width="9.7109375" style="19" bestFit="1" customWidth="1"/>
    <col min="517" max="517" width="10.7109375" style="19" bestFit="1" customWidth="1"/>
    <col min="518" max="518" width="10" style="19" bestFit="1" customWidth="1"/>
    <col min="519" max="519" width="30.42578125" style="19" bestFit="1" customWidth="1"/>
    <col min="520" max="520" width="4.7109375" style="19" bestFit="1" customWidth="1"/>
    <col min="521" max="764" width="8.85546875" style="19"/>
    <col min="765" max="765" width="6.42578125" style="19" bestFit="1" customWidth="1"/>
    <col min="766" max="766" width="20.7109375" style="19" bestFit="1" customWidth="1"/>
    <col min="767" max="767" width="14.7109375" style="19" bestFit="1" customWidth="1"/>
    <col min="768" max="768" width="13.85546875" style="19" bestFit="1" customWidth="1"/>
    <col min="769" max="769" width="7.7109375" style="19" bestFit="1" customWidth="1"/>
    <col min="770" max="771" width="6" style="19" bestFit="1" customWidth="1"/>
    <col min="772" max="772" width="9.7109375" style="19" bestFit="1" customWidth="1"/>
    <col min="773" max="773" width="10.7109375" style="19" bestFit="1" customWidth="1"/>
    <col min="774" max="774" width="10" style="19" bestFit="1" customWidth="1"/>
    <col min="775" max="775" width="30.42578125" style="19" bestFit="1" customWidth="1"/>
    <col min="776" max="776" width="4.7109375" style="19" bestFit="1" customWidth="1"/>
    <col min="777" max="1020" width="8.85546875" style="19"/>
    <col min="1021" max="1021" width="6.42578125" style="19" bestFit="1" customWidth="1"/>
    <col min="1022" max="1022" width="20.7109375" style="19" bestFit="1" customWidth="1"/>
    <col min="1023" max="1023" width="14.7109375" style="19" bestFit="1" customWidth="1"/>
    <col min="1024" max="1024" width="13.85546875" style="19" bestFit="1" customWidth="1"/>
    <col min="1025" max="1025" width="7.7109375" style="19" bestFit="1" customWidth="1"/>
    <col min="1026" max="1027" width="6" style="19" bestFit="1" customWidth="1"/>
    <col min="1028" max="1028" width="9.7109375" style="19" bestFit="1" customWidth="1"/>
    <col min="1029" max="1029" width="10.7109375" style="19" bestFit="1" customWidth="1"/>
    <col min="1030" max="1030" width="10" style="19" bestFit="1" customWidth="1"/>
    <col min="1031" max="1031" width="30.42578125" style="19" bestFit="1" customWidth="1"/>
    <col min="1032" max="1032" width="4.7109375" style="19" bestFit="1" customWidth="1"/>
    <col min="1033" max="1276" width="8.85546875" style="19"/>
    <col min="1277" max="1277" width="6.42578125" style="19" bestFit="1" customWidth="1"/>
    <col min="1278" max="1278" width="20.7109375" style="19" bestFit="1" customWidth="1"/>
    <col min="1279" max="1279" width="14.7109375" style="19" bestFit="1" customWidth="1"/>
    <col min="1280" max="1280" width="13.85546875" style="19" bestFit="1" customWidth="1"/>
    <col min="1281" max="1281" width="7.7109375" style="19" bestFit="1" customWidth="1"/>
    <col min="1282" max="1283" width="6" style="19" bestFit="1" customWidth="1"/>
    <col min="1284" max="1284" width="9.7109375" style="19" bestFit="1" customWidth="1"/>
    <col min="1285" max="1285" width="10.7109375" style="19" bestFit="1" customWidth="1"/>
    <col min="1286" max="1286" width="10" style="19" bestFit="1" customWidth="1"/>
    <col min="1287" max="1287" width="30.42578125" style="19" bestFit="1" customWidth="1"/>
    <col min="1288" max="1288" width="4.7109375" style="19" bestFit="1" customWidth="1"/>
    <col min="1289" max="1532" width="8.85546875" style="19"/>
    <col min="1533" max="1533" width="6.42578125" style="19" bestFit="1" customWidth="1"/>
    <col min="1534" max="1534" width="20.7109375" style="19" bestFit="1" customWidth="1"/>
    <col min="1535" max="1535" width="14.7109375" style="19" bestFit="1" customWidth="1"/>
    <col min="1536" max="1536" width="13.85546875" style="19" bestFit="1" customWidth="1"/>
    <col min="1537" max="1537" width="7.7109375" style="19" bestFit="1" customWidth="1"/>
    <col min="1538" max="1539" width="6" style="19" bestFit="1" customWidth="1"/>
    <col min="1540" max="1540" width="9.7109375" style="19" bestFit="1" customWidth="1"/>
    <col min="1541" max="1541" width="10.7109375" style="19" bestFit="1" customWidth="1"/>
    <col min="1542" max="1542" width="10" style="19" bestFit="1" customWidth="1"/>
    <col min="1543" max="1543" width="30.42578125" style="19" bestFit="1" customWidth="1"/>
    <col min="1544" max="1544" width="4.7109375" style="19" bestFit="1" customWidth="1"/>
    <col min="1545" max="1788" width="8.85546875" style="19"/>
    <col min="1789" max="1789" width="6.42578125" style="19" bestFit="1" customWidth="1"/>
    <col min="1790" max="1790" width="20.7109375" style="19" bestFit="1" customWidth="1"/>
    <col min="1791" max="1791" width="14.7109375" style="19" bestFit="1" customWidth="1"/>
    <col min="1792" max="1792" width="13.85546875" style="19" bestFit="1" customWidth="1"/>
    <col min="1793" max="1793" width="7.7109375" style="19" bestFit="1" customWidth="1"/>
    <col min="1794" max="1795" width="6" style="19" bestFit="1" customWidth="1"/>
    <col min="1796" max="1796" width="9.7109375" style="19" bestFit="1" customWidth="1"/>
    <col min="1797" max="1797" width="10.7109375" style="19" bestFit="1" customWidth="1"/>
    <col min="1798" max="1798" width="10" style="19" bestFit="1" customWidth="1"/>
    <col min="1799" max="1799" width="30.42578125" style="19" bestFit="1" customWidth="1"/>
    <col min="1800" max="1800" width="4.7109375" style="19" bestFit="1" customWidth="1"/>
    <col min="1801" max="2044" width="8.85546875" style="19"/>
    <col min="2045" max="2045" width="6.42578125" style="19" bestFit="1" customWidth="1"/>
    <col min="2046" max="2046" width="20.7109375" style="19" bestFit="1" customWidth="1"/>
    <col min="2047" max="2047" width="14.7109375" style="19" bestFit="1" customWidth="1"/>
    <col min="2048" max="2048" width="13.85546875" style="19" bestFit="1" customWidth="1"/>
    <col min="2049" max="2049" width="7.7109375" style="19" bestFit="1" customWidth="1"/>
    <col min="2050" max="2051" width="6" style="19" bestFit="1" customWidth="1"/>
    <col min="2052" max="2052" width="9.7109375" style="19" bestFit="1" customWidth="1"/>
    <col min="2053" max="2053" width="10.7109375" style="19" bestFit="1" customWidth="1"/>
    <col min="2054" max="2054" width="10" style="19" bestFit="1" customWidth="1"/>
    <col min="2055" max="2055" width="30.42578125" style="19" bestFit="1" customWidth="1"/>
    <col min="2056" max="2056" width="4.7109375" style="19" bestFit="1" customWidth="1"/>
    <col min="2057" max="2300" width="8.85546875" style="19"/>
    <col min="2301" max="2301" width="6.42578125" style="19" bestFit="1" customWidth="1"/>
    <col min="2302" max="2302" width="20.7109375" style="19" bestFit="1" customWidth="1"/>
    <col min="2303" max="2303" width="14.7109375" style="19" bestFit="1" customWidth="1"/>
    <col min="2304" max="2304" width="13.85546875" style="19" bestFit="1" customWidth="1"/>
    <col min="2305" max="2305" width="7.7109375" style="19" bestFit="1" customWidth="1"/>
    <col min="2306" max="2307" width="6" style="19" bestFit="1" customWidth="1"/>
    <col min="2308" max="2308" width="9.7109375" style="19" bestFit="1" customWidth="1"/>
    <col min="2309" max="2309" width="10.7109375" style="19" bestFit="1" customWidth="1"/>
    <col min="2310" max="2310" width="10" style="19" bestFit="1" customWidth="1"/>
    <col min="2311" max="2311" width="30.42578125" style="19" bestFit="1" customWidth="1"/>
    <col min="2312" max="2312" width="4.7109375" style="19" bestFit="1" customWidth="1"/>
    <col min="2313" max="2556" width="8.85546875" style="19"/>
    <col min="2557" max="2557" width="6.42578125" style="19" bestFit="1" customWidth="1"/>
    <col min="2558" max="2558" width="20.7109375" style="19" bestFit="1" customWidth="1"/>
    <col min="2559" max="2559" width="14.7109375" style="19" bestFit="1" customWidth="1"/>
    <col min="2560" max="2560" width="13.85546875" style="19" bestFit="1" customWidth="1"/>
    <col min="2561" max="2561" width="7.7109375" style="19" bestFit="1" customWidth="1"/>
    <col min="2562" max="2563" width="6" style="19" bestFit="1" customWidth="1"/>
    <col min="2564" max="2564" width="9.7109375" style="19" bestFit="1" customWidth="1"/>
    <col min="2565" max="2565" width="10.7109375" style="19" bestFit="1" customWidth="1"/>
    <col min="2566" max="2566" width="10" style="19" bestFit="1" customWidth="1"/>
    <col min="2567" max="2567" width="30.42578125" style="19" bestFit="1" customWidth="1"/>
    <col min="2568" max="2568" width="4.7109375" style="19" bestFit="1" customWidth="1"/>
    <col min="2569" max="2812" width="8.85546875" style="19"/>
    <col min="2813" max="2813" width="6.42578125" style="19" bestFit="1" customWidth="1"/>
    <col min="2814" max="2814" width="20.7109375" style="19" bestFit="1" customWidth="1"/>
    <col min="2815" max="2815" width="14.7109375" style="19" bestFit="1" customWidth="1"/>
    <col min="2816" max="2816" width="13.85546875" style="19" bestFit="1" customWidth="1"/>
    <col min="2817" max="2817" width="7.7109375" style="19" bestFit="1" customWidth="1"/>
    <col min="2818" max="2819" width="6" style="19" bestFit="1" customWidth="1"/>
    <col min="2820" max="2820" width="9.7109375" style="19" bestFit="1" customWidth="1"/>
    <col min="2821" max="2821" width="10.7109375" style="19" bestFit="1" customWidth="1"/>
    <col min="2822" max="2822" width="10" style="19" bestFit="1" customWidth="1"/>
    <col min="2823" max="2823" width="30.42578125" style="19" bestFit="1" customWidth="1"/>
    <col min="2824" max="2824" width="4.7109375" style="19" bestFit="1" customWidth="1"/>
    <col min="2825" max="3068" width="8.85546875" style="19"/>
    <col min="3069" max="3069" width="6.42578125" style="19" bestFit="1" customWidth="1"/>
    <col min="3070" max="3070" width="20.7109375" style="19" bestFit="1" customWidth="1"/>
    <col min="3071" max="3071" width="14.7109375" style="19" bestFit="1" customWidth="1"/>
    <col min="3072" max="3072" width="13.85546875" style="19" bestFit="1" customWidth="1"/>
    <col min="3073" max="3073" width="7.7109375" style="19" bestFit="1" customWidth="1"/>
    <col min="3074" max="3075" width="6" style="19" bestFit="1" customWidth="1"/>
    <col min="3076" max="3076" width="9.7109375" style="19" bestFit="1" customWidth="1"/>
    <col min="3077" max="3077" width="10.7109375" style="19" bestFit="1" customWidth="1"/>
    <col min="3078" max="3078" width="10" style="19" bestFit="1" customWidth="1"/>
    <col min="3079" max="3079" width="30.42578125" style="19" bestFit="1" customWidth="1"/>
    <col min="3080" max="3080" width="4.7109375" style="19" bestFit="1" customWidth="1"/>
    <col min="3081" max="3324" width="8.85546875" style="19"/>
    <col min="3325" max="3325" width="6.42578125" style="19" bestFit="1" customWidth="1"/>
    <col min="3326" max="3326" width="20.7109375" style="19" bestFit="1" customWidth="1"/>
    <col min="3327" max="3327" width="14.7109375" style="19" bestFit="1" customWidth="1"/>
    <col min="3328" max="3328" width="13.85546875" style="19" bestFit="1" customWidth="1"/>
    <col min="3329" max="3329" width="7.7109375" style="19" bestFit="1" customWidth="1"/>
    <col min="3330" max="3331" width="6" style="19" bestFit="1" customWidth="1"/>
    <col min="3332" max="3332" width="9.7109375" style="19" bestFit="1" customWidth="1"/>
    <col min="3333" max="3333" width="10.7109375" style="19" bestFit="1" customWidth="1"/>
    <col min="3334" max="3334" width="10" style="19" bestFit="1" customWidth="1"/>
    <col min="3335" max="3335" width="30.42578125" style="19" bestFit="1" customWidth="1"/>
    <col min="3336" max="3336" width="4.7109375" style="19" bestFit="1" customWidth="1"/>
    <col min="3337" max="3580" width="8.85546875" style="19"/>
    <col min="3581" max="3581" width="6.42578125" style="19" bestFit="1" customWidth="1"/>
    <col min="3582" max="3582" width="20.7109375" style="19" bestFit="1" customWidth="1"/>
    <col min="3583" max="3583" width="14.7109375" style="19" bestFit="1" customWidth="1"/>
    <col min="3584" max="3584" width="13.85546875" style="19" bestFit="1" customWidth="1"/>
    <col min="3585" max="3585" width="7.7109375" style="19" bestFit="1" customWidth="1"/>
    <col min="3586" max="3587" width="6" style="19" bestFit="1" customWidth="1"/>
    <col min="3588" max="3588" width="9.7109375" style="19" bestFit="1" customWidth="1"/>
    <col min="3589" max="3589" width="10.7109375" style="19" bestFit="1" customWidth="1"/>
    <col min="3590" max="3590" width="10" style="19" bestFit="1" customWidth="1"/>
    <col min="3591" max="3591" width="30.42578125" style="19" bestFit="1" customWidth="1"/>
    <col min="3592" max="3592" width="4.7109375" style="19" bestFit="1" customWidth="1"/>
    <col min="3593" max="3836" width="8.85546875" style="19"/>
    <col min="3837" max="3837" width="6.42578125" style="19" bestFit="1" customWidth="1"/>
    <col min="3838" max="3838" width="20.7109375" style="19" bestFit="1" customWidth="1"/>
    <col min="3839" max="3839" width="14.7109375" style="19" bestFit="1" customWidth="1"/>
    <col min="3840" max="3840" width="13.85546875" style="19" bestFit="1" customWidth="1"/>
    <col min="3841" max="3841" width="7.7109375" style="19" bestFit="1" customWidth="1"/>
    <col min="3842" max="3843" width="6" style="19" bestFit="1" customWidth="1"/>
    <col min="3844" max="3844" width="9.7109375" style="19" bestFit="1" customWidth="1"/>
    <col min="3845" max="3845" width="10.7109375" style="19" bestFit="1" customWidth="1"/>
    <col min="3846" max="3846" width="10" style="19" bestFit="1" customWidth="1"/>
    <col min="3847" max="3847" width="30.42578125" style="19" bestFit="1" customWidth="1"/>
    <col min="3848" max="3848" width="4.7109375" style="19" bestFit="1" customWidth="1"/>
    <col min="3849" max="4092" width="8.85546875" style="19"/>
    <col min="4093" max="4093" width="6.42578125" style="19" bestFit="1" customWidth="1"/>
    <col min="4094" max="4094" width="20.7109375" style="19" bestFit="1" customWidth="1"/>
    <col min="4095" max="4095" width="14.7109375" style="19" bestFit="1" customWidth="1"/>
    <col min="4096" max="4096" width="13.85546875" style="19" bestFit="1" customWidth="1"/>
    <col min="4097" max="4097" width="7.7109375" style="19" bestFit="1" customWidth="1"/>
    <col min="4098" max="4099" width="6" style="19" bestFit="1" customWidth="1"/>
    <col min="4100" max="4100" width="9.7109375" style="19" bestFit="1" customWidth="1"/>
    <col min="4101" max="4101" width="10.7109375" style="19" bestFit="1" customWidth="1"/>
    <col min="4102" max="4102" width="10" style="19" bestFit="1" customWidth="1"/>
    <col min="4103" max="4103" width="30.42578125" style="19" bestFit="1" customWidth="1"/>
    <col min="4104" max="4104" width="4.7109375" style="19" bestFit="1" customWidth="1"/>
    <col min="4105" max="4348" width="8.85546875" style="19"/>
    <col min="4349" max="4349" width="6.42578125" style="19" bestFit="1" customWidth="1"/>
    <col min="4350" max="4350" width="20.7109375" style="19" bestFit="1" customWidth="1"/>
    <col min="4351" max="4351" width="14.7109375" style="19" bestFit="1" customWidth="1"/>
    <col min="4352" max="4352" width="13.85546875" style="19" bestFit="1" customWidth="1"/>
    <col min="4353" max="4353" width="7.7109375" style="19" bestFit="1" customWidth="1"/>
    <col min="4354" max="4355" width="6" style="19" bestFit="1" customWidth="1"/>
    <col min="4356" max="4356" width="9.7109375" style="19" bestFit="1" customWidth="1"/>
    <col min="4357" max="4357" width="10.7109375" style="19" bestFit="1" customWidth="1"/>
    <col min="4358" max="4358" width="10" style="19" bestFit="1" customWidth="1"/>
    <col min="4359" max="4359" width="30.42578125" style="19" bestFit="1" customWidth="1"/>
    <col min="4360" max="4360" width="4.7109375" style="19" bestFit="1" customWidth="1"/>
    <col min="4361" max="4604" width="8.85546875" style="19"/>
    <col min="4605" max="4605" width="6.42578125" style="19" bestFit="1" customWidth="1"/>
    <col min="4606" max="4606" width="20.7109375" style="19" bestFit="1" customWidth="1"/>
    <col min="4607" max="4607" width="14.7109375" style="19" bestFit="1" customWidth="1"/>
    <col min="4608" max="4608" width="13.85546875" style="19" bestFit="1" customWidth="1"/>
    <col min="4609" max="4609" width="7.7109375" style="19" bestFit="1" customWidth="1"/>
    <col min="4610" max="4611" width="6" style="19" bestFit="1" customWidth="1"/>
    <col min="4612" max="4612" width="9.7109375" style="19" bestFit="1" customWidth="1"/>
    <col min="4613" max="4613" width="10.7109375" style="19" bestFit="1" customWidth="1"/>
    <col min="4614" max="4614" width="10" style="19" bestFit="1" customWidth="1"/>
    <col min="4615" max="4615" width="30.42578125" style="19" bestFit="1" customWidth="1"/>
    <col min="4616" max="4616" width="4.7109375" style="19" bestFit="1" customWidth="1"/>
    <col min="4617" max="4860" width="8.85546875" style="19"/>
    <col min="4861" max="4861" width="6.42578125" style="19" bestFit="1" customWidth="1"/>
    <col min="4862" max="4862" width="20.7109375" style="19" bestFit="1" customWidth="1"/>
    <col min="4863" max="4863" width="14.7109375" style="19" bestFit="1" customWidth="1"/>
    <col min="4864" max="4864" width="13.85546875" style="19" bestFit="1" customWidth="1"/>
    <col min="4865" max="4865" width="7.7109375" style="19" bestFit="1" customWidth="1"/>
    <col min="4866" max="4867" width="6" style="19" bestFit="1" customWidth="1"/>
    <col min="4868" max="4868" width="9.7109375" style="19" bestFit="1" customWidth="1"/>
    <col min="4869" max="4869" width="10.7109375" style="19" bestFit="1" customWidth="1"/>
    <col min="4870" max="4870" width="10" style="19" bestFit="1" customWidth="1"/>
    <col min="4871" max="4871" width="30.42578125" style="19" bestFit="1" customWidth="1"/>
    <col min="4872" max="4872" width="4.7109375" style="19" bestFit="1" customWidth="1"/>
    <col min="4873" max="5116" width="8.85546875" style="19"/>
    <col min="5117" max="5117" width="6.42578125" style="19" bestFit="1" customWidth="1"/>
    <col min="5118" max="5118" width="20.7109375" style="19" bestFit="1" customWidth="1"/>
    <col min="5119" max="5119" width="14.7109375" style="19" bestFit="1" customWidth="1"/>
    <col min="5120" max="5120" width="13.85546875" style="19" bestFit="1" customWidth="1"/>
    <col min="5121" max="5121" width="7.7109375" style="19" bestFit="1" customWidth="1"/>
    <col min="5122" max="5123" width="6" style="19" bestFit="1" customWidth="1"/>
    <col min="5124" max="5124" width="9.7109375" style="19" bestFit="1" customWidth="1"/>
    <col min="5125" max="5125" width="10.7109375" style="19" bestFit="1" customWidth="1"/>
    <col min="5126" max="5126" width="10" style="19" bestFit="1" customWidth="1"/>
    <col min="5127" max="5127" width="30.42578125" style="19" bestFit="1" customWidth="1"/>
    <col min="5128" max="5128" width="4.7109375" style="19" bestFit="1" customWidth="1"/>
    <col min="5129" max="5372" width="8.85546875" style="19"/>
    <col min="5373" max="5373" width="6.42578125" style="19" bestFit="1" customWidth="1"/>
    <col min="5374" max="5374" width="20.7109375" style="19" bestFit="1" customWidth="1"/>
    <col min="5375" max="5375" width="14.7109375" style="19" bestFit="1" customWidth="1"/>
    <col min="5376" max="5376" width="13.85546875" style="19" bestFit="1" customWidth="1"/>
    <col min="5377" max="5377" width="7.7109375" style="19" bestFit="1" customWidth="1"/>
    <col min="5378" max="5379" width="6" style="19" bestFit="1" customWidth="1"/>
    <col min="5380" max="5380" width="9.7109375" style="19" bestFit="1" customWidth="1"/>
    <col min="5381" max="5381" width="10.7109375" style="19" bestFit="1" customWidth="1"/>
    <col min="5382" max="5382" width="10" style="19" bestFit="1" customWidth="1"/>
    <col min="5383" max="5383" width="30.42578125" style="19" bestFit="1" customWidth="1"/>
    <col min="5384" max="5384" width="4.7109375" style="19" bestFit="1" customWidth="1"/>
    <col min="5385" max="5628" width="8.85546875" style="19"/>
    <col min="5629" max="5629" width="6.42578125" style="19" bestFit="1" customWidth="1"/>
    <col min="5630" max="5630" width="20.7109375" style="19" bestFit="1" customWidth="1"/>
    <col min="5631" max="5631" width="14.7109375" style="19" bestFit="1" customWidth="1"/>
    <col min="5632" max="5632" width="13.85546875" style="19" bestFit="1" customWidth="1"/>
    <col min="5633" max="5633" width="7.7109375" style="19" bestFit="1" customWidth="1"/>
    <col min="5634" max="5635" width="6" style="19" bestFit="1" customWidth="1"/>
    <col min="5636" max="5636" width="9.7109375" style="19" bestFit="1" customWidth="1"/>
    <col min="5637" max="5637" width="10.7109375" style="19" bestFit="1" customWidth="1"/>
    <col min="5638" max="5638" width="10" style="19" bestFit="1" customWidth="1"/>
    <col min="5639" max="5639" width="30.42578125" style="19" bestFit="1" customWidth="1"/>
    <col min="5640" max="5640" width="4.7109375" style="19" bestFit="1" customWidth="1"/>
    <col min="5641" max="5884" width="8.85546875" style="19"/>
    <col min="5885" max="5885" width="6.42578125" style="19" bestFit="1" customWidth="1"/>
    <col min="5886" max="5886" width="20.7109375" style="19" bestFit="1" customWidth="1"/>
    <col min="5887" max="5887" width="14.7109375" style="19" bestFit="1" customWidth="1"/>
    <col min="5888" max="5888" width="13.85546875" style="19" bestFit="1" customWidth="1"/>
    <col min="5889" max="5889" width="7.7109375" style="19" bestFit="1" customWidth="1"/>
    <col min="5890" max="5891" width="6" style="19" bestFit="1" customWidth="1"/>
    <col min="5892" max="5892" width="9.7109375" style="19" bestFit="1" customWidth="1"/>
    <col min="5893" max="5893" width="10.7109375" style="19" bestFit="1" customWidth="1"/>
    <col min="5894" max="5894" width="10" style="19" bestFit="1" customWidth="1"/>
    <col min="5895" max="5895" width="30.42578125" style="19" bestFit="1" customWidth="1"/>
    <col min="5896" max="5896" width="4.7109375" style="19" bestFit="1" customWidth="1"/>
    <col min="5897" max="6140" width="8.85546875" style="19"/>
    <col min="6141" max="6141" width="6.42578125" style="19" bestFit="1" customWidth="1"/>
    <col min="6142" max="6142" width="20.7109375" style="19" bestFit="1" customWidth="1"/>
    <col min="6143" max="6143" width="14.7109375" style="19" bestFit="1" customWidth="1"/>
    <col min="6144" max="6144" width="13.85546875" style="19" bestFit="1" customWidth="1"/>
    <col min="6145" max="6145" width="7.7109375" style="19" bestFit="1" customWidth="1"/>
    <col min="6146" max="6147" width="6" style="19" bestFit="1" customWidth="1"/>
    <col min="6148" max="6148" width="9.7109375" style="19" bestFit="1" customWidth="1"/>
    <col min="6149" max="6149" width="10.7109375" style="19" bestFit="1" customWidth="1"/>
    <col min="6150" max="6150" width="10" style="19" bestFit="1" customWidth="1"/>
    <col min="6151" max="6151" width="30.42578125" style="19" bestFit="1" customWidth="1"/>
    <col min="6152" max="6152" width="4.7109375" style="19" bestFit="1" customWidth="1"/>
    <col min="6153" max="6396" width="8.85546875" style="19"/>
    <col min="6397" max="6397" width="6.42578125" style="19" bestFit="1" customWidth="1"/>
    <col min="6398" max="6398" width="20.7109375" style="19" bestFit="1" customWidth="1"/>
    <col min="6399" max="6399" width="14.7109375" style="19" bestFit="1" customWidth="1"/>
    <col min="6400" max="6400" width="13.85546875" style="19" bestFit="1" customWidth="1"/>
    <col min="6401" max="6401" width="7.7109375" style="19" bestFit="1" customWidth="1"/>
    <col min="6402" max="6403" width="6" style="19" bestFit="1" customWidth="1"/>
    <col min="6404" max="6404" width="9.7109375" style="19" bestFit="1" customWidth="1"/>
    <col min="6405" max="6405" width="10.7109375" style="19" bestFit="1" customWidth="1"/>
    <col min="6406" max="6406" width="10" style="19" bestFit="1" customWidth="1"/>
    <col min="6407" max="6407" width="30.42578125" style="19" bestFit="1" customWidth="1"/>
    <col min="6408" max="6408" width="4.7109375" style="19" bestFit="1" customWidth="1"/>
    <col min="6409" max="6652" width="8.85546875" style="19"/>
    <col min="6653" max="6653" width="6.42578125" style="19" bestFit="1" customWidth="1"/>
    <col min="6654" max="6654" width="20.7109375" style="19" bestFit="1" customWidth="1"/>
    <col min="6655" max="6655" width="14.7109375" style="19" bestFit="1" customWidth="1"/>
    <col min="6656" max="6656" width="13.85546875" style="19" bestFit="1" customWidth="1"/>
    <col min="6657" max="6657" width="7.7109375" style="19" bestFit="1" customWidth="1"/>
    <col min="6658" max="6659" width="6" style="19" bestFit="1" customWidth="1"/>
    <col min="6660" max="6660" width="9.7109375" style="19" bestFit="1" customWidth="1"/>
    <col min="6661" max="6661" width="10.7109375" style="19" bestFit="1" customWidth="1"/>
    <col min="6662" max="6662" width="10" style="19" bestFit="1" customWidth="1"/>
    <col min="6663" max="6663" width="30.42578125" style="19" bestFit="1" customWidth="1"/>
    <col min="6664" max="6664" width="4.7109375" style="19" bestFit="1" customWidth="1"/>
    <col min="6665" max="6908" width="8.85546875" style="19"/>
    <col min="6909" max="6909" width="6.42578125" style="19" bestFit="1" customWidth="1"/>
    <col min="6910" max="6910" width="20.7109375" style="19" bestFit="1" customWidth="1"/>
    <col min="6911" max="6911" width="14.7109375" style="19" bestFit="1" customWidth="1"/>
    <col min="6912" max="6912" width="13.85546875" style="19" bestFit="1" customWidth="1"/>
    <col min="6913" max="6913" width="7.7109375" style="19" bestFit="1" customWidth="1"/>
    <col min="6914" max="6915" width="6" style="19" bestFit="1" customWidth="1"/>
    <col min="6916" max="6916" width="9.7109375" style="19" bestFit="1" customWidth="1"/>
    <col min="6917" max="6917" width="10.7109375" style="19" bestFit="1" customWidth="1"/>
    <col min="6918" max="6918" width="10" style="19" bestFit="1" customWidth="1"/>
    <col min="6919" max="6919" width="30.42578125" style="19" bestFit="1" customWidth="1"/>
    <col min="6920" max="6920" width="4.7109375" style="19" bestFit="1" customWidth="1"/>
    <col min="6921" max="7164" width="8.85546875" style="19"/>
    <col min="7165" max="7165" width="6.42578125" style="19" bestFit="1" customWidth="1"/>
    <col min="7166" max="7166" width="20.7109375" style="19" bestFit="1" customWidth="1"/>
    <col min="7167" max="7167" width="14.7109375" style="19" bestFit="1" customWidth="1"/>
    <col min="7168" max="7168" width="13.85546875" style="19" bestFit="1" customWidth="1"/>
    <col min="7169" max="7169" width="7.7109375" style="19" bestFit="1" customWidth="1"/>
    <col min="7170" max="7171" width="6" style="19" bestFit="1" customWidth="1"/>
    <col min="7172" max="7172" width="9.7109375" style="19" bestFit="1" customWidth="1"/>
    <col min="7173" max="7173" width="10.7109375" style="19" bestFit="1" customWidth="1"/>
    <col min="7174" max="7174" width="10" style="19" bestFit="1" customWidth="1"/>
    <col min="7175" max="7175" width="30.42578125" style="19" bestFit="1" customWidth="1"/>
    <col min="7176" max="7176" width="4.7109375" style="19" bestFit="1" customWidth="1"/>
    <col min="7177" max="7420" width="8.85546875" style="19"/>
    <col min="7421" max="7421" width="6.42578125" style="19" bestFit="1" customWidth="1"/>
    <col min="7422" max="7422" width="20.7109375" style="19" bestFit="1" customWidth="1"/>
    <col min="7423" max="7423" width="14.7109375" style="19" bestFit="1" customWidth="1"/>
    <col min="7424" max="7424" width="13.85546875" style="19" bestFit="1" customWidth="1"/>
    <col min="7425" max="7425" width="7.7109375" style="19" bestFit="1" customWidth="1"/>
    <col min="7426" max="7427" width="6" style="19" bestFit="1" customWidth="1"/>
    <col min="7428" max="7428" width="9.7109375" style="19" bestFit="1" customWidth="1"/>
    <col min="7429" max="7429" width="10.7109375" style="19" bestFit="1" customWidth="1"/>
    <col min="7430" max="7430" width="10" style="19" bestFit="1" customWidth="1"/>
    <col min="7431" max="7431" width="30.42578125" style="19" bestFit="1" customWidth="1"/>
    <col min="7432" max="7432" width="4.7109375" style="19" bestFit="1" customWidth="1"/>
    <col min="7433" max="7676" width="8.85546875" style="19"/>
    <col min="7677" max="7677" width="6.42578125" style="19" bestFit="1" customWidth="1"/>
    <col min="7678" max="7678" width="20.7109375" style="19" bestFit="1" customWidth="1"/>
    <col min="7679" max="7679" width="14.7109375" style="19" bestFit="1" customWidth="1"/>
    <col min="7680" max="7680" width="13.85546875" style="19" bestFit="1" customWidth="1"/>
    <col min="7681" max="7681" width="7.7109375" style="19" bestFit="1" customWidth="1"/>
    <col min="7682" max="7683" width="6" style="19" bestFit="1" customWidth="1"/>
    <col min="7684" max="7684" width="9.7109375" style="19" bestFit="1" customWidth="1"/>
    <col min="7685" max="7685" width="10.7109375" style="19" bestFit="1" customWidth="1"/>
    <col min="7686" max="7686" width="10" style="19" bestFit="1" customWidth="1"/>
    <col min="7687" max="7687" width="30.42578125" style="19" bestFit="1" customWidth="1"/>
    <col min="7688" max="7688" width="4.7109375" style="19" bestFit="1" customWidth="1"/>
    <col min="7689" max="7932" width="8.85546875" style="19"/>
    <col min="7933" max="7933" width="6.42578125" style="19" bestFit="1" customWidth="1"/>
    <col min="7934" max="7934" width="20.7109375" style="19" bestFit="1" customWidth="1"/>
    <col min="7935" max="7935" width="14.7109375" style="19" bestFit="1" customWidth="1"/>
    <col min="7936" max="7936" width="13.85546875" style="19" bestFit="1" customWidth="1"/>
    <col min="7937" max="7937" width="7.7109375" style="19" bestFit="1" customWidth="1"/>
    <col min="7938" max="7939" width="6" style="19" bestFit="1" customWidth="1"/>
    <col min="7940" max="7940" width="9.7109375" style="19" bestFit="1" customWidth="1"/>
    <col min="7941" max="7941" width="10.7109375" style="19" bestFit="1" customWidth="1"/>
    <col min="7942" max="7942" width="10" style="19" bestFit="1" customWidth="1"/>
    <col min="7943" max="7943" width="30.42578125" style="19" bestFit="1" customWidth="1"/>
    <col min="7944" max="7944" width="4.7109375" style="19" bestFit="1" customWidth="1"/>
    <col min="7945" max="8188" width="8.85546875" style="19"/>
    <col min="8189" max="8189" width="6.42578125" style="19" bestFit="1" customWidth="1"/>
    <col min="8190" max="8190" width="20.7109375" style="19" bestFit="1" customWidth="1"/>
    <col min="8191" max="8191" width="14.7109375" style="19" bestFit="1" customWidth="1"/>
    <col min="8192" max="8192" width="13.85546875" style="19" bestFit="1" customWidth="1"/>
    <col min="8193" max="8193" width="7.7109375" style="19" bestFit="1" customWidth="1"/>
    <col min="8194" max="8195" width="6" style="19" bestFit="1" customWidth="1"/>
    <col min="8196" max="8196" width="9.7109375" style="19" bestFit="1" customWidth="1"/>
    <col min="8197" max="8197" width="10.7109375" style="19" bestFit="1" customWidth="1"/>
    <col min="8198" max="8198" width="10" style="19" bestFit="1" customWidth="1"/>
    <col min="8199" max="8199" width="30.42578125" style="19" bestFit="1" customWidth="1"/>
    <col min="8200" max="8200" width="4.7109375" style="19" bestFit="1" customWidth="1"/>
    <col min="8201" max="8444" width="8.85546875" style="19"/>
    <col min="8445" max="8445" width="6.42578125" style="19" bestFit="1" customWidth="1"/>
    <col min="8446" max="8446" width="20.7109375" style="19" bestFit="1" customWidth="1"/>
    <col min="8447" max="8447" width="14.7109375" style="19" bestFit="1" customWidth="1"/>
    <col min="8448" max="8448" width="13.85546875" style="19" bestFit="1" customWidth="1"/>
    <col min="8449" max="8449" width="7.7109375" style="19" bestFit="1" customWidth="1"/>
    <col min="8450" max="8451" width="6" style="19" bestFit="1" customWidth="1"/>
    <col min="8452" max="8452" width="9.7109375" style="19" bestFit="1" customWidth="1"/>
    <col min="8453" max="8453" width="10.7109375" style="19" bestFit="1" customWidth="1"/>
    <col min="8454" max="8454" width="10" style="19" bestFit="1" customWidth="1"/>
    <col min="8455" max="8455" width="30.42578125" style="19" bestFit="1" customWidth="1"/>
    <col min="8456" max="8456" width="4.7109375" style="19" bestFit="1" customWidth="1"/>
    <col min="8457" max="8700" width="8.85546875" style="19"/>
    <col min="8701" max="8701" width="6.42578125" style="19" bestFit="1" customWidth="1"/>
    <col min="8702" max="8702" width="20.7109375" style="19" bestFit="1" customWidth="1"/>
    <col min="8703" max="8703" width="14.7109375" style="19" bestFit="1" customWidth="1"/>
    <col min="8704" max="8704" width="13.85546875" style="19" bestFit="1" customWidth="1"/>
    <col min="8705" max="8705" width="7.7109375" style="19" bestFit="1" customWidth="1"/>
    <col min="8706" max="8707" width="6" style="19" bestFit="1" customWidth="1"/>
    <col min="8708" max="8708" width="9.7109375" style="19" bestFit="1" customWidth="1"/>
    <col min="8709" max="8709" width="10.7109375" style="19" bestFit="1" customWidth="1"/>
    <col min="8710" max="8710" width="10" style="19" bestFit="1" customWidth="1"/>
    <col min="8711" max="8711" width="30.42578125" style="19" bestFit="1" customWidth="1"/>
    <col min="8712" max="8712" width="4.7109375" style="19" bestFit="1" customWidth="1"/>
    <col min="8713" max="8956" width="8.85546875" style="19"/>
    <col min="8957" max="8957" width="6.42578125" style="19" bestFit="1" customWidth="1"/>
    <col min="8958" max="8958" width="20.7109375" style="19" bestFit="1" customWidth="1"/>
    <col min="8959" max="8959" width="14.7109375" style="19" bestFit="1" customWidth="1"/>
    <col min="8960" max="8960" width="13.85546875" style="19" bestFit="1" customWidth="1"/>
    <col min="8961" max="8961" width="7.7109375" style="19" bestFit="1" customWidth="1"/>
    <col min="8962" max="8963" width="6" style="19" bestFit="1" customWidth="1"/>
    <col min="8964" max="8964" width="9.7109375" style="19" bestFit="1" customWidth="1"/>
    <col min="8965" max="8965" width="10.7109375" style="19" bestFit="1" customWidth="1"/>
    <col min="8966" max="8966" width="10" style="19" bestFit="1" customWidth="1"/>
    <col min="8967" max="8967" width="30.42578125" style="19" bestFit="1" customWidth="1"/>
    <col min="8968" max="8968" width="4.7109375" style="19" bestFit="1" customWidth="1"/>
    <col min="8969" max="9212" width="8.85546875" style="19"/>
    <col min="9213" max="9213" width="6.42578125" style="19" bestFit="1" customWidth="1"/>
    <col min="9214" max="9214" width="20.7109375" style="19" bestFit="1" customWidth="1"/>
    <col min="9215" max="9215" width="14.7109375" style="19" bestFit="1" customWidth="1"/>
    <col min="9216" max="9216" width="13.85546875" style="19" bestFit="1" customWidth="1"/>
    <col min="9217" max="9217" width="7.7109375" style="19" bestFit="1" customWidth="1"/>
    <col min="9218" max="9219" width="6" style="19" bestFit="1" customWidth="1"/>
    <col min="9220" max="9220" width="9.7109375" style="19" bestFit="1" customWidth="1"/>
    <col min="9221" max="9221" width="10.7109375" style="19" bestFit="1" customWidth="1"/>
    <col min="9222" max="9222" width="10" style="19" bestFit="1" customWidth="1"/>
    <col min="9223" max="9223" width="30.42578125" style="19" bestFit="1" customWidth="1"/>
    <col min="9224" max="9224" width="4.7109375" style="19" bestFit="1" customWidth="1"/>
    <col min="9225" max="9468" width="8.85546875" style="19"/>
    <col min="9469" max="9469" width="6.42578125" style="19" bestFit="1" customWidth="1"/>
    <col min="9470" max="9470" width="20.7109375" style="19" bestFit="1" customWidth="1"/>
    <col min="9471" max="9471" width="14.7109375" style="19" bestFit="1" customWidth="1"/>
    <col min="9472" max="9472" width="13.85546875" style="19" bestFit="1" customWidth="1"/>
    <col min="9473" max="9473" width="7.7109375" style="19" bestFit="1" customWidth="1"/>
    <col min="9474" max="9475" width="6" style="19" bestFit="1" customWidth="1"/>
    <col min="9476" max="9476" width="9.7109375" style="19" bestFit="1" customWidth="1"/>
    <col min="9477" max="9477" width="10.7109375" style="19" bestFit="1" customWidth="1"/>
    <col min="9478" max="9478" width="10" style="19" bestFit="1" customWidth="1"/>
    <col min="9479" max="9479" width="30.42578125" style="19" bestFit="1" customWidth="1"/>
    <col min="9480" max="9480" width="4.7109375" style="19" bestFit="1" customWidth="1"/>
    <col min="9481" max="9724" width="8.85546875" style="19"/>
    <col min="9725" max="9725" width="6.42578125" style="19" bestFit="1" customWidth="1"/>
    <col min="9726" max="9726" width="20.7109375" style="19" bestFit="1" customWidth="1"/>
    <col min="9727" max="9727" width="14.7109375" style="19" bestFit="1" customWidth="1"/>
    <col min="9728" max="9728" width="13.85546875" style="19" bestFit="1" customWidth="1"/>
    <col min="9729" max="9729" width="7.7109375" style="19" bestFit="1" customWidth="1"/>
    <col min="9730" max="9731" width="6" style="19" bestFit="1" customWidth="1"/>
    <col min="9732" max="9732" width="9.7109375" style="19" bestFit="1" customWidth="1"/>
    <col min="9733" max="9733" width="10.7109375" style="19" bestFit="1" customWidth="1"/>
    <col min="9734" max="9734" width="10" style="19" bestFit="1" customWidth="1"/>
    <col min="9735" max="9735" width="30.42578125" style="19" bestFit="1" customWidth="1"/>
    <col min="9736" max="9736" width="4.7109375" style="19" bestFit="1" customWidth="1"/>
    <col min="9737" max="9980" width="8.85546875" style="19"/>
    <col min="9981" max="9981" width="6.42578125" style="19" bestFit="1" customWidth="1"/>
    <col min="9982" max="9982" width="20.7109375" style="19" bestFit="1" customWidth="1"/>
    <col min="9983" max="9983" width="14.7109375" style="19" bestFit="1" customWidth="1"/>
    <col min="9984" max="9984" width="13.85546875" style="19" bestFit="1" customWidth="1"/>
    <col min="9985" max="9985" width="7.7109375" style="19" bestFit="1" customWidth="1"/>
    <col min="9986" max="9987" width="6" style="19" bestFit="1" customWidth="1"/>
    <col min="9988" max="9988" width="9.7109375" style="19" bestFit="1" customWidth="1"/>
    <col min="9989" max="9989" width="10.7109375" style="19" bestFit="1" customWidth="1"/>
    <col min="9990" max="9990" width="10" style="19" bestFit="1" customWidth="1"/>
    <col min="9991" max="9991" width="30.42578125" style="19" bestFit="1" customWidth="1"/>
    <col min="9992" max="9992" width="4.7109375" style="19" bestFit="1" customWidth="1"/>
    <col min="9993" max="10236" width="8.85546875" style="19"/>
    <col min="10237" max="10237" width="6.42578125" style="19" bestFit="1" customWidth="1"/>
    <col min="10238" max="10238" width="20.7109375" style="19" bestFit="1" customWidth="1"/>
    <col min="10239" max="10239" width="14.7109375" style="19" bestFit="1" customWidth="1"/>
    <col min="10240" max="10240" width="13.85546875" style="19" bestFit="1" customWidth="1"/>
    <col min="10241" max="10241" width="7.7109375" style="19" bestFit="1" customWidth="1"/>
    <col min="10242" max="10243" width="6" style="19" bestFit="1" customWidth="1"/>
    <col min="10244" max="10244" width="9.7109375" style="19" bestFit="1" customWidth="1"/>
    <col min="10245" max="10245" width="10.7109375" style="19" bestFit="1" customWidth="1"/>
    <col min="10246" max="10246" width="10" style="19" bestFit="1" customWidth="1"/>
    <col min="10247" max="10247" width="30.42578125" style="19" bestFit="1" customWidth="1"/>
    <col min="10248" max="10248" width="4.7109375" style="19" bestFit="1" customWidth="1"/>
    <col min="10249" max="10492" width="8.85546875" style="19"/>
    <col min="10493" max="10493" width="6.42578125" style="19" bestFit="1" customWidth="1"/>
    <col min="10494" max="10494" width="20.7109375" style="19" bestFit="1" customWidth="1"/>
    <col min="10495" max="10495" width="14.7109375" style="19" bestFit="1" customWidth="1"/>
    <col min="10496" max="10496" width="13.85546875" style="19" bestFit="1" customWidth="1"/>
    <col min="10497" max="10497" width="7.7109375" style="19" bestFit="1" customWidth="1"/>
    <col min="10498" max="10499" width="6" style="19" bestFit="1" customWidth="1"/>
    <col min="10500" max="10500" width="9.7109375" style="19" bestFit="1" customWidth="1"/>
    <col min="10501" max="10501" width="10.7109375" style="19" bestFit="1" customWidth="1"/>
    <col min="10502" max="10502" width="10" style="19" bestFit="1" customWidth="1"/>
    <col min="10503" max="10503" width="30.42578125" style="19" bestFit="1" customWidth="1"/>
    <col min="10504" max="10504" width="4.7109375" style="19" bestFit="1" customWidth="1"/>
    <col min="10505" max="10748" width="8.85546875" style="19"/>
    <col min="10749" max="10749" width="6.42578125" style="19" bestFit="1" customWidth="1"/>
    <col min="10750" max="10750" width="20.7109375" style="19" bestFit="1" customWidth="1"/>
    <col min="10751" max="10751" width="14.7109375" style="19" bestFit="1" customWidth="1"/>
    <col min="10752" max="10752" width="13.85546875" style="19" bestFit="1" customWidth="1"/>
    <col min="10753" max="10753" width="7.7109375" style="19" bestFit="1" customWidth="1"/>
    <col min="10754" max="10755" width="6" style="19" bestFit="1" customWidth="1"/>
    <col min="10756" max="10756" width="9.7109375" style="19" bestFit="1" customWidth="1"/>
    <col min="10757" max="10757" width="10.7109375" style="19" bestFit="1" customWidth="1"/>
    <col min="10758" max="10758" width="10" style="19" bestFit="1" customWidth="1"/>
    <col min="10759" max="10759" width="30.42578125" style="19" bestFit="1" customWidth="1"/>
    <col min="10760" max="10760" width="4.7109375" style="19" bestFit="1" customWidth="1"/>
    <col min="10761" max="11004" width="8.85546875" style="19"/>
    <col min="11005" max="11005" width="6.42578125" style="19" bestFit="1" customWidth="1"/>
    <col min="11006" max="11006" width="20.7109375" style="19" bestFit="1" customWidth="1"/>
    <col min="11007" max="11007" width="14.7109375" style="19" bestFit="1" customWidth="1"/>
    <col min="11008" max="11008" width="13.85546875" style="19" bestFit="1" customWidth="1"/>
    <col min="11009" max="11009" width="7.7109375" style="19" bestFit="1" customWidth="1"/>
    <col min="11010" max="11011" width="6" style="19" bestFit="1" customWidth="1"/>
    <col min="11012" max="11012" width="9.7109375" style="19" bestFit="1" customWidth="1"/>
    <col min="11013" max="11013" width="10.7109375" style="19" bestFit="1" customWidth="1"/>
    <col min="11014" max="11014" width="10" style="19" bestFit="1" customWidth="1"/>
    <col min="11015" max="11015" width="30.42578125" style="19" bestFit="1" customWidth="1"/>
    <col min="11016" max="11016" width="4.7109375" style="19" bestFit="1" customWidth="1"/>
    <col min="11017" max="11260" width="8.85546875" style="19"/>
    <col min="11261" max="11261" width="6.42578125" style="19" bestFit="1" customWidth="1"/>
    <col min="11262" max="11262" width="20.7109375" style="19" bestFit="1" customWidth="1"/>
    <col min="11263" max="11263" width="14.7109375" style="19" bestFit="1" customWidth="1"/>
    <col min="11264" max="11264" width="13.85546875" style="19" bestFit="1" customWidth="1"/>
    <col min="11265" max="11265" width="7.7109375" style="19" bestFit="1" customWidth="1"/>
    <col min="11266" max="11267" width="6" style="19" bestFit="1" customWidth="1"/>
    <col min="11268" max="11268" width="9.7109375" style="19" bestFit="1" customWidth="1"/>
    <col min="11269" max="11269" width="10.7109375" style="19" bestFit="1" customWidth="1"/>
    <col min="11270" max="11270" width="10" style="19" bestFit="1" customWidth="1"/>
    <col min="11271" max="11271" width="30.42578125" style="19" bestFit="1" customWidth="1"/>
    <col min="11272" max="11272" width="4.7109375" style="19" bestFit="1" customWidth="1"/>
    <col min="11273" max="11516" width="8.85546875" style="19"/>
    <col min="11517" max="11517" width="6.42578125" style="19" bestFit="1" customWidth="1"/>
    <col min="11518" max="11518" width="20.7109375" style="19" bestFit="1" customWidth="1"/>
    <col min="11519" max="11519" width="14.7109375" style="19" bestFit="1" customWidth="1"/>
    <col min="11520" max="11520" width="13.85546875" style="19" bestFit="1" customWidth="1"/>
    <col min="11521" max="11521" width="7.7109375" style="19" bestFit="1" customWidth="1"/>
    <col min="11522" max="11523" width="6" style="19" bestFit="1" customWidth="1"/>
    <col min="11524" max="11524" width="9.7109375" style="19" bestFit="1" customWidth="1"/>
    <col min="11525" max="11525" width="10.7109375" style="19" bestFit="1" customWidth="1"/>
    <col min="11526" max="11526" width="10" style="19" bestFit="1" customWidth="1"/>
    <col min="11527" max="11527" width="30.42578125" style="19" bestFit="1" customWidth="1"/>
    <col min="11528" max="11528" width="4.7109375" style="19" bestFit="1" customWidth="1"/>
    <col min="11529" max="11772" width="8.85546875" style="19"/>
    <col min="11773" max="11773" width="6.42578125" style="19" bestFit="1" customWidth="1"/>
    <col min="11774" max="11774" width="20.7109375" style="19" bestFit="1" customWidth="1"/>
    <col min="11775" max="11775" width="14.7109375" style="19" bestFit="1" customWidth="1"/>
    <col min="11776" max="11776" width="13.85546875" style="19" bestFit="1" customWidth="1"/>
    <col min="11777" max="11777" width="7.7109375" style="19" bestFit="1" customWidth="1"/>
    <col min="11778" max="11779" width="6" style="19" bestFit="1" customWidth="1"/>
    <col min="11780" max="11780" width="9.7109375" style="19" bestFit="1" customWidth="1"/>
    <col min="11781" max="11781" width="10.7109375" style="19" bestFit="1" customWidth="1"/>
    <col min="11782" max="11782" width="10" style="19" bestFit="1" customWidth="1"/>
    <col min="11783" max="11783" width="30.42578125" style="19" bestFit="1" customWidth="1"/>
    <col min="11784" max="11784" width="4.7109375" style="19" bestFit="1" customWidth="1"/>
    <col min="11785" max="12028" width="8.85546875" style="19"/>
    <col min="12029" max="12029" width="6.42578125" style="19" bestFit="1" customWidth="1"/>
    <col min="12030" max="12030" width="20.7109375" style="19" bestFit="1" customWidth="1"/>
    <col min="12031" max="12031" width="14.7109375" style="19" bestFit="1" customWidth="1"/>
    <col min="12032" max="12032" width="13.85546875" style="19" bestFit="1" customWidth="1"/>
    <col min="12033" max="12033" width="7.7109375" style="19" bestFit="1" customWidth="1"/>
    <col min="12034" max="12035" width="6" style="19" bestFit="1" customWidth="1"/>
    <col min="12036" max="12036" width="9.7109375" style="19" bestFit="1" customWidth="1"/>
    <col min="12037" max="12037" width="10.7109375" style="19" bestFit="1" customWidth="1"/>
    <col min="12038" max="12038" width="10" style="19" bestFit="1" customWidth="1"/>
    <col min="12039" max="12039" width="30.42578125" style="19" bestFit="1" customWidth="1"/>
    <col min="12040" max="12040" width="4.7109375" style="19" bestFit="1" customWidth="1"/>
    <col min="12041" max="12284" width="8.85546875" style="19"/>
    <col min="12285" max="12285" width="6.42578125" style="19" bestFit="1" customWidth="1"/>
    <col min="12286" max="12286" width="20.7109375" style="19" bestFit="1" customWidth="1"/>
    <col min="12287" max="12287" width="14.7109375" style="19" bestFit="1" customWidth="1"/>
    <col min="12288" max="12288" width="13.85546875" style="19" bestFit="1" customWidth="1"/>
    <col min="12289" max="12289" width="7.7109375" style="19" bestFit="1" customWidth="1"/>
    <col min="12290" max="12291" width="6" style="19" bestFit="1" customWidth="1"/>
    <col min="12292" max="12292" width="9.7109375" style="19" bestFit="1" customWidth="1"/>
    <col min="12293" max="12293" width="10.7109375" style="19" bestFit="1" customWidth="1"/>
    <col min="12294" max="12294" width="10" style="19" bestFit="1" customWidth="1"/>
    <col min="12295" max="12295" width="30.42578125" style="19" bestFit="1" customWidth="1"/>
    <col min="12296" max="12296" width="4.7109375" style="19" bestFit="1" customWidth="1"/>
    <col min="12297" max="12540" width="8.85546875" style="19"/>
    <col min="12541" max="12541" width="6.42578125" style="19" bestFit="1" customWidth="1"/>
    <col min="12542" max="12542" width="20.7109375" style="19" bestFit="1" customWidth="1"/>
    <col min="12543" max="12543" width="14.7109375" style="19" bestFit="1" customWidth="1"/>
    <col min="12544" max="12544" width="13.85546875" style="19" bestFit="1" customWidth="1"/>
    <col min="12545" max="12545" width="7.7109375" style="19" bestFit="1" customWidth="1"/>
    <col min="12546" max="12547" width="6" style="19" bestFit="1" customWidth="1"/>
    <col min="12548" max="12548" width="9.7109375" style="19" bestFit="1" customWidth="1"/>
    <col min="12549" max="12549" width="10.7109375" style="19" bestFit="1" customWidth="1"/>
    <col min="12550" max="12550" width="10" style="19" bestFit="1" customWidth="1"/>
    <col min="12551" max="12551" width="30.42578125" style="19" bestFit="1" customWidth="1"/>
    <col min="12552" max="12552" width="4.7109375" style="19" bestFit="1" customWidth="1"/>
    <col min="12553" max="12796" width="8.85546875" style="19"/>
    <col min="12797" max="12797" width="6.42578125" style="19" bestFit="1" customWidth="1"/>
    <col min="12798" max="12798" width="20.7109375" style="19" bestFit="1" customWidth="1"/>
    <col min="12799" max="12799" width="14.7109375" style="19" bestFit="1" customWidth="1"/>
    <col min="12800" max="12800" width="13.85546875" style="19" bestFit="1" customWidth="1"/>
    <col min="12801" max="12801" width="7.7109375" style="19" bestFit="1" customWidth="1"/>
    <col min="12802" max="12803" width="6" style="19" bestFit="1" customWidth="1"/>
    <col min="12804" max="12804" width="9.7109375" style="19" bestFit="1" customWidth="1"/>
    <col min="12805" max="12805" width="10.7109375" style="19" bestFit="1" customWidth="1"/>
    <col min="12806" max="12806" width="10" style="19" bestFit="1" customWidth="1"/>
    <col min="12807" max="12807" width="30.42578125" style="19" bestFit="1" customWidth="1"/>
    <col min="12808" max="12808" width="4.7109375" style="19" bestFit="1" customWidth="1"/>
    <col min="12809" max="13052" width="8.85546875" style="19"/>
    <col min="13053" max="13053" width="6.42578125" style="19" bestFit="1" customWidth="1"/>
    <col min="13054" max="13054" width="20.7109375" style="19" bestFit="1" customWidth="1"/>
    <col min="13055" max="13055" width="14.7109375" style="19" bestFit="1" customWidth="1"/>
    <col min="13056" max="13056" width="13.85546875" style="19" bestFit="1" customWidth="1"/>
    <col min="13057" max="13057" width="7.7109375" style="19" bestFit="1" customWidth="1"/>
    <col min="13058" max="13059" width="6" style="19" bestFit="1" customWidth="1"/>
    <col min="13060" max="13060" width="9.7109375" style="19" bestFit="1" customWidth="1"/>
    <col min="13061" max="13061" width="10.7109375" style="19" bestFit="1" customWidth="1"/>
    <col min="13062" max="13062" width="10" style="19" bestFit="1" customWidth="1"/>
    <col min="13063" max="13063" width="30.42578125" style="19" bestFit="1" customWidth="1"/>
    <col min="13064" max="13064" width="4.7109375" style="19" bestFit="1" customWidth="1"/>
    <col min="13065" max="13308" width="8.85546875" style="19"/>
    <col min="13309" max="13309" width="6.42578125" style="19" bestFit="1" customWidth="1"/>
    <col min="13310" max="13310" width="20.7109375" style="19" bestFit="1" customWidth="1"/>
    <col min="13311" max="13311" width="14.7109375" style="19" bestFit="1" customWidth="1"/>
    <col min="13312" max="13312" width="13.85546875" style="19" bestFit="1" customWidth="1"/>
    <col min="13313" max="13313" width="7.7109375" style="19" bestFit="1" customWidth="1"/>
    <col min="13314" max="13315" width="6" style="19" bestFit="1" customWidth="1"/>
    <col min="13316" max="13316" width="9.7109375" style="19" bestFit="1" customWidth="1"/>
    <col min="13317" max="13317" width="10.7109375" style="19" bestFit="1" customWidth="1"/>
    <col min="13318" max="13318" width="10" style="19" bestFit="1" customWidth="1"/>
    <col min="13319" max="13319" width="30.42578125" style="19" bestFit="1" customWidth="1"/>
    <col min="13320" max="13320" width="4.7109375" style="19" bestFit="1" customWidth="1"/>
    <col min="13321" max="13564" width="8.85546875" style="19"/>
    <col min="13565" max="13565" width="6.42578125" style="19" bestFit="1" customWidth="1"/>
    <col min="13566" max="13566" width="20.7109375" style="19" bestFit="1" customWidth="1"/>
    <col min="13567" max="13567" width="14.7109375" style="19" bestFit="1" customWidth="1"/>
    <col min="13568" max="13568" width="13.85546875" style="19" bestFit="1" customWidth="1"/>
    <col min="13569" max="13569" width="7.7109375" style="19" bestFit="1" customWidth="1"/>
    <col min="13570" max="13571" width="6" style="19" bestFit="1" customWidth="1"/>
    <col min="13572" max="13572" width="9.7109375" style="19" bestFit="1" customWidth="1"/>
    <col min="13573" max="13573" width="10.7109375" style="19" bestFit="1" customWidth="1"/>
    <col min="13574" max="13574" width="10" style="19" bestFit="1" customWidth="1"/>
    <col min="13575" max="13575" width="30.42578125" style="19" bestFit="1" customWidth="1"/>
    <col min="13576" max="13576" width="4.7109375" style="19" bestFit="1" customWidth="1"/>
    <col min="13577" max="13820" width="8.85546875" style="19"/>
    <col min="13821" max="13821" width="6.42578125" style="19" bestFit="1" customWidth="1"/>
    <col min="13822" max="13822" width="20.7109375" style="19" bestFit="1" customWidth="1"/>
    <col min="13823" max="13823" width="14.7109375" style="19" bestFit="1" customWidth="1"/>
    <col min="13824" max="13824" width="13.85546875" style="19" bestFit="1" customWidth="1"/>
    <col min="13825" max="13825" width="7.7109375" style="19" bestFit="1" customWidth="1"/>
    <col min="13826" max="13827" width="6" style="19" bestFit="1" customWidth="1"/>
    <col min="13828" max="13828" width="9.7109375" style="19" bestFit="1" customWidth="1"/>
    <col min="13829" max="13829" width="10.7109375" style="19" bestFit="1" customWidth="1"/>
    <col min="13830" max="13830" width="10" style="19" bestFit="1" customWidth="1"/>
    <col min="13831" max="13831" width="30.42578125" style="19" bestFit="1" customWidth="1"/>
    <col min="13832" max="13832" width="4.7109375" style="19" bestFit="1" customWidth="1"/>
    <col min="13833" max="14076" width="8.85546875" style="19"/>
    <col min="14077" max="14077" width="6.42578125" style="19" bestFit="1" customWidth="1"/>
    <col min="14078" max="14078" width="20.7109375" style="19" bestFit="1" customWidth="1"/>
    <col min="14079" max="14079" width="14.7109375" style="19" bestFit="1" customWidth="1"/>
    <col min="14080" max="14080" width="13.85546875" style="19" bestFit="1" customWidth="1"/>
    <col min="14081" max="14081" width="7.7109375" style="19" bestFit="1" customWidth="1"/>
    <col min="14082" max="14083" width="6" style="19" bestFit="1" customWidth="1"/>
    <col min="14084" max="14084" width="9.7109375" style="19" bestFit="1" customWidth="1"/>
    <col min="14085" max="14085" width="10.7109375" style="19" bestFit="1" customWidth="1"/>
    <col min="14086" max="14086" width="10" style="19" bestFit="1" customWidth="1"/>
    <col min="14087" max="14087" width="30.42578125" style="19" bestFit="1" customWidth="1"/>
    <col min="14088" max="14088" width="4.7109375" style="19" bestFit="1" customWidth="1"/>
    <col min="14089" max="14332" width="8.85546875" style="19"/>
    <col min="14333" max="14333" width="6.42578125" style="19" bestFit="1" customWidth="1"/>
    <col min="14334" max="14334" width="20.7109375" style="19" bestFit="1" customWidth="1"/>
    <col min="14335" max="14335" width="14.7109375" style="19" bestFit="1" customWidth="1"/>
    <col min="14336" max="14336" width="13.85546875" style="19" bestFit="1" customWidth="1"/>
    <col min="14337" max="14337" width="7.7109375" style="19" bestFit="1" customWidth="1"/>
    <col min="14338" max="14339" width="6" style="19" bestFit="1" customWidth="1"/>
    <col min="14340" max="14340" width="9.7109375" style="19" bestFit="1" customWidth="1"/>
    <col min="14341" max="14341" width="10.7109375" style="19" bestFit="1" customWidth="1"/>
    <col min="14342" max="14342" width="10" style="19" bestFit="1" customWidth="1"/>
    <col min="14343" max="14343" width="30.42578125" style="19" bestFit="1" customWidth="1"/>
    <col min="14344" max="14344" width="4.7109375" style="19" bestFit="1" customWidth="1"/>
    <col min="14345" max="14588" width="8.85546875" style="19"/>
    <col min="14589" max="14589" width="6.42578125" style="19" bestFit="1" customWidth="1"/>
    <col min="14590" max="14590" width="20.7109375" style="19" bestFit="1" customWidth="1"/>
    <col min="14591" max="14591" width="14.7109375" style="19" bestFit="1" customWidth="1"/>
    <col min="14592" max="14592" width="13.85546875" style="19" bestFit="1" customWidth="1"/>
    <col min="14593" max="14593" width="7.7109375" style="19" bestFit="1" customWidth="1"/>
    <col min="14594" max="14595" width="6" style="19" bestFit="1" customWidth="1"/>
    <col min="14596" max="14596" width="9.7109375" style="19" bestFit="1" customWidth="1"/>
    <col min="14597" max="14597" width="10.7109375" style="19" bestFit="1" customWidth="1"/>
    <col min="14598" max="14598" width="10" style="19" bestFit="1" customWidth="1"/>
    <col min="14599" max="14599" width="30.42578125" style="19" bestFit="1" customWidth="1"/>
    <col min="14600" max="14600" width="4.7109375" style="19" bestFit="1" customWidth="1"/>
    <col min="14601" max="14844" width="8.85546875" style="19"/>
    <col min="14845" max="14845" width="6.42578125" style="19" bestFit="1" customWidth="1"/>
    <col min="14846" max="14846" width="20.7109375" style="19" bestFit="1" customWidth="1"/>
    <col min="14847" max="14847" width="14.7109375" style="19" bestFit="1" customWidth="1"/>
    <col min="14848" max="14848" width="13.85546875" style="19" bestFit="1" customWidth="1"/>
    <col min="14849" max="14849" width="7.7109375" style="19" bestFit="1" customWidth="1"/>
    <col min="14850" max="14851" width="6" style="19" bestFit="1" customWidth="1"/>
    <col min="14852" max="14852" width="9.7109375" style="19" bestFit="1" customWidth="1"/>
    <col min="14853" max="14853" width="10.7109375" style="19" bestFit="1" customWidth="1"/>
    <col min="14854" max="14854" width="10" style="19" bestFit="1" customWidth="1"/>
    <col min="14855" max="14855" width="30.42578125" style="19" bestFit="1" customWidth="1"/>
    <col min="14856" max="14856" width="4.7109375" style="19" bestFit="1" customWidth="1"/>
    <col min="14857" max="15100" width="8.85546875" style="19"/>
    <col min="15101" max="15101" width="6.42578125" style="19" bestFit="1" customWidth="1"/>
    <col min="15102" max="15102" width="20.7109375" style="19" bestFit="1" customWidth="1"/>
    <col min="15103" max="15103" width="14.7109375" style="19" bestFit="1" customWidth="1"/>
    <col min="15104" max="15104" width="13.85546875" style="19" bestFit="1" customWidth="1"/>
    <col min="15105" max="15105" width="7.7109375" style="19" bestFit="1" customWidth="1"/>
    <col min="15106" max="15107" width="6" style="19" bestFit="1" customWidth="1"/>
    <col min="15108" max="15108" width="9.7109375" style="19" bestFit="1" customWidth="1"/>
    <col min="15109" max="15109" width="10.7109375" style="19" bestFit="1" customWidth="1"/>
    <col min="15110" max="15110" width="10" style="19" bestFit="1" customWidth="1"/>
    <col min="15111" max="15111" width="30.42578125" style="19" bestFit="1" customWidth="1"/>
    <col min="15112" max="15112" width="4.7109375" style="19" bestFit="1" customWidth="1"/>
    <col min="15113" max="15356" width="8.85546875" style="19"/>
    <col min="15357" max="15357" width="6.42578125" style="19" bestFit="1" customWidth="1"/>
    <col min="15358" max="15358" width="20.7109375" style="19" bestFit="1" customWidth="1"/>
    <col min="15359" max="15359" width="14.7109375" style="19" bestFit="1" customWidth="1"/>
    <col min="15360" max="15360" width="13.85546875" style="19" bestFit="1" customWidth="1"/>
    <col min="15361" max="15361" width="7.7109375" style="19" bestFit="1" customWidth="1"/>
    <col min="15362" max="15363" width="6" style="19" bestFit="1" customWidth="1"/>
    <col min="15364" max="15364" width="9.7109375" style="19" bestFit="1" customWidth="1"/>
    <col min="15365" max="15365" width="10.7109375" style="19" bestFit="1" customWidth="1"/>
    <col min="15366" max="15366" width="10" style="19" bestFit="1" customWidth="1"/>
    <col min="15367" max="15367" width="30.42578125" style="19" bestFit="1" customWidth="1"/>
    <col min="15368" max="15368" width="4.7109375" style="19" bestFit="1" customWidth="1"/>
    <col min="15369" max="15612" width="8.85546875" style="19"/>
    <col min="15613" max="15613" width="6.42578125" style="19" bestFit="1" customWidth="1"/>
    <col min="15614" max="15614" width="20.7109375" style="19" bestFit="1" customWidth="1"/>
    <col min="15615" max="15615" width="14.7109375" style="19" bestFit="1" customWidth="1"/>
    <col min="15616" max="15616" width="13.85546875" style="19" bestFit="1" customWidth="1"/>
    <col min="15617" max="15617" width="7.7109375" style="19" bestFit="1" customWidth="1"/>
    <col min="15618" max="15619" width="6" style="19" bestFit="1" customWidth="1"/>
    <col min="15620" max="15620" width="9.7109375" style="19" bestFit="1" customWidth="1"/>
    <col min="15621" max="15621" width="10.7109375" style="19" bestFit="1" customWidth="1"/>
    <col min="15622" max="15622" width="10" style="19" bestFit="1" customWidth="1"/>
    <col min="15623" max="15623" width="30.42578125" style="19" bestFit="1" customWidth="1"/>
    <col min="15624" max="15624" width="4.7109375" style="19" bestFit="1" customWidth="1"/>
    <col min="15625" max="15868" width="8.85546875" style="19"/>
    <col min="15869" max="15869" width="6.42578125" style="19" bestFit="1" customWidth="1"/>
    <col min="15870" max="15870" width="20.7109375" style="19" bestFit="1" customWidth="1"/>
    <col min="15871" max="15871" width="14.7109375" style="19" bestFit="1" customWidth="1"/>
    <col min="15872" max="15872" width="13.85546875" style="19" bestFit="1" customWidth="1"/>
    <col min="15873" max="15873" width="7.7109375" style="19" bestFit="1" customWidth="1"/>
    <col min="15874" max="15875" width="6" style="19" bestFit="1" customWidth="1"/>
    <col min="15876" max="15876" width="9.7109375" style="19" bestFit="1" customWidth="1"/>
    <col min="15877" max="15877" width="10.7109375" style="19" bestFit="1" customWidth="1"/>
    <col min="15878" max="15878" width="10" style="19" bestFit="1" customWidth="1"/>
    <col min="15879" max="15879" width="30.42578125" style="19" bestFit="1" customWidth="1"/>
    <col min="15880" max="15880" width="4.7109375" style="19" bestFit="1" customWidth="1"/>
    <col min="15881" max="16124" width="8.85546875" style="19"/>
    <col min="16125" max="16125" width="6.42578125" style="19" bestFit="1" customWidth="1"/>
    <col min="16126" max="16126" width="20.7109375" style="19" bestFit="1" customWidth="1"/>
    <col min="16127" max="16127" width="14.7109375" style="19" bestFit="1" customWidth="1"/>
    <col min="16128" max="16128" width="13.85546875" style="19" bestFit="1" customWidth="1"/>
    <col min="16129" max="16129" width="7.7109375" style="19" bestFit="1" customWidth="1"/>
    <col min="16130" max="16131" width="6" style="19" bestFit="1" customWidth="1"/>
    <col min="16132" max="16132" width="9.7109375" style="19" bestFit="1" customWidth="1"/>
    <col min="16133" max="16133" width="10.7109375" style="19" bestFit="1" customWidth="1"/>
    <col min="16134" max="16134" width="10" style="19" bestFit="1" customWidth="1"/>
    <col min="16135" max="16135" width="30.42578125" style="19" bestFit="1" customWidth="1"/>
    <col min="16136" max="16136" width="4.7109375" style="19" bestFit="1" customWidth="1"/>
    <col min="16137" max="16384" width="8.85546875" style="19"/>
  </cols>
  <sheetData>
    <row r="1" spans="1:11">
      <c r="A1" s="1220" t="s">
        <v>1166</v>
      </c>
      <c r="B1" s="1220"/>
      <c r="C1" s="1220"/>
      <c r="D1" s="1220"/>
      <c r="E1" s="1220"/>
      <c r="F1" s="1220"/>
      <c r="G1" s="1220"/>
      <c r="H1" s="1220"/>
      <c r="I1" s="1220"/>
      <c r="J1" s="1220"/>
      <c r="K1" s="1220"/>
    </row>
    <row r="2" spans="1:11" s="22" customFormat="1" ht="60">
      <c r="A2" s="91" t="s">
        <v>161</v>
      </c>
      <c r="B2" s="91" t="s">
        <v>157</v>
      </c>
      <c r="C2" s="109" t="s">
        <v>440</v>
      </c>
      <c r="D2" s="109" t="s">
        <v>441</v>
      </c>
      <c r="E2" s="93" t="s">
        <v>363</v>
      </c>
      <c r="F2" s="93" t="s">
        <v>158</v>
      </c>
      <c r="G2" s="93" t="s">
        <v>433</v>
      </c>
      <c r="H2" s="110" t="s">
        <v>364</v>
      </c>
      <c r="I2" s="110" t="s">
        <v>365</v>
      </c>
      <c r="J2" s="110" t="s">
        <v>366</v>
      </c>
    </row>
    <row r="3" spans="1:11" s="22" customFormat="1">
      <c r="A3" s="111">
        <v>1</v>
      </c>
      <c r="B3" s="112" t="s">
        <v>162</v>
      </c>
      <c r="C3" s="113">
        <v>6339.44</v>
      </c>
      <c r="D3" s="113">
        <v>644844.86</v>
      </c>
      <c r="E3" s="115">
        <v>10.19</v>
      </c>
      <c r="F3" s="115">
        <v>0.87</v>
      </c>
      <c r="G3" s="115">
        <v>0.28999999999999998</v>
      </c>
      <c r="H3" s="115">
        <v>1.39</v>
      </c>
      <c r="I3" s="115">
        <v>-0.43</v>
      </c>
      <c r="J3" s="115">
        <v>0.01</v>
      </c>
    </row>
    <row r="4" spans="1:11" s="22" customFormat="1">
      <c r="A4" s="111">
        <v>2</v>
      </c>
      <c r="B4" s="112" t="s">
        <v>163</v>
      </c>
      <c r="C4" s="113">
        <v>551.28</v>
      </c>
      <c r="D4" s="113">
        <v>615069.84</v>
      </c>
      <c r="E4" s="115">
        <v>9.7200000000000006</v>
      </c>
      <c r="F4" s="115">
        <v>1.31</v>
      </c>
      <c r="G4" s="115">
        <v>0.61</v>
      </c>
      <c r="H4" s="115">
        <v>1.94</v>
      </c>
      <c r="I4" s="115">
        <v>-5.45</v>
      </c>
      <c r="J4" s="115">
        <v>0.02</v>
      </c>
    </row>
    <row r="5" spans="1:11" s="22" customFormat="1">
      <c r="A5" s="111">
        <v>3</v>
      </c>
      <c r="B5" s="112" t="s">
        <v>165</v>
      </c>
      <c r="C5" s="113">
        <v>2129.94</v>
      </c>
      <c r="D5" s="113">
        <v>501936</v>
      </c>
      <c r="E5" s="115">
        <v>7.93</v>
      </c>
      <c r="F5" s="115">
        <v>0.68</v>
      </c>
      <c r="G5" s="115">
        <v>0.21</v>
      </c>
      <c r="H5" s="115">
        <v>1.1000000000000001</v>
      </c>
      <c r="I5" s="115">
        <v>-1</v>
      </c>
      <c r="J5" s="115">
        <v>0.02</v>
      </c>
    </row>
    <row r="6" spans="1:11" s="22" customFormat="1">
      <c r="A6" s="111">
        <v>4</v>
      </c>
      <c r="B6" s="112" t="s">
        <v>164</v>
      </c>
      <c r="C6" s="113">
        <v>360.24</v>
      </c>
      <c r="D6" s="113">
        <v>435911.02</v>
      </c>
      <c r="E6" s="115">
        <v>6.89</v>
      </c>
      <c r="F6" s="115">
        <v>1.43</v>
      </c>
      <c r="G6" s="115">
        <v>0.57999999999999996</v>
      </c>
      <c r="H6" s="115">
        <v>2.34</v>
      </c>
      <c r="I6" s="115">
        <v>-3.12</v>
      </c>
      <c r="J6" s="115">
        <v>0.02</v>
      </c>
    </row>
    <row r="7" spans="1:11" s="22" customFormat="1">
      <c r="A7" s="111">
        <v>5</v>
      </c>
      <c r="B7" s="112" t="s">
        <v>166</v>
      </c>
      <c r="C7" s="113">
        <v>1383.09</v>
      </c>
      <c r="D7" s="113">
        <v>415273.03</v>
      </c>
      <c r="E7" s="115">
        <v>6.56</v>
      </c>
      <c r="F7" s="115">
        <v>1.71</v>
      </c>
      <c r="G7" s="115">
        <v>0.63</v>
      </c>
      <c r="H7" s="115">
        <v>2.67</v>
      </c>
      <c r="I7" s="115">
        <v>3.16</v>
      </c>
      <c r="J7" s="115">
        <v>0.03</v>
      </c>
    </row>
    <row r="8" spans="1:11" s="22" customFormat="1">
      <c r="A8" s="111">
        <v>6</v>
      </c>
      <c r="B8" s="112" t="s">
        <v>167</v>
      </c>
      <c r="C8" s="113">
        <v>369.91</v>
      </c>
      <c r="D8" s="113">
        <v>314412.71000000002</v>
      </c>
      <c r="E8" s="115">
        <v>4.97</v>
      </c>
      <c r="F8" s="115">
        <v>0.55000000000000004</v>
      </c>
      <c r="G8" s="115">
        <v>0.16</v>
      </c>
      <c r="H8" s="115">
        <v>1.72</v>
      </c>
      <c r="I8" s="115">
        <v>-4.47</v>
      </c>
      <c r="J8" s="115">
        <v>0.02</v>
      </c>
    </row>
    <row r="9" spans="1:11" s="22" customFormat="1">
      <c r="A9" s="111">
        <v>7</v>
      </c>
      <c r="B9" s="112" t="s">
        <v>169</v>
      </c>
      <c r="C9" s="113">
        <v>990.81</v>
      </c>
      <c r="D9" s="113">
        <v>256444.05</v>
      </c>
      <c r="E9" s="115">
        <v>4.05</v>
      </c>
      <c r="F9" s="115">
        <v>1.18</v>
      </c>
      <c r="G9" s="115">
        <v>0.44</v>
      </c>
      <c r="H9" s="115">
        <v>1.98</v>
      </c>
      <c r="I9" s="115">
        <v>-0.24</v>
      </c>
      <c r="J9" s="115">
        <v>0.02</v>
      </c>
    </row>
    <row r="10" spans="1:11" s="22" customFormat="1">
      <c r="A10" s="111">
        <v>8</v>
      </c>
      <c r="B10" s="112" t="s">
        <v>170</v>
      </c>
      <c r="C10" s="113">
        <v>234.96</v>
      </c>
      <c r="D10" s="113">
        <v>210150.94</v>
      </c>
      <c r="E10" s="115">
        <v>3.32</v>
      </c>
      <c r="F10" s="115">
        <v>0.42</v>
      </c>
      <c r="G10" s="115">
        <v>0.14000000000000001</v>
      </c>
      <c r="H10" s="115">
        <v>1.37</v>
      </c>
      <c r="I10" s="115">
        <v>-3.2</v>
      </c>
      <c r="J10" s="115">
        <v>0.02</v>
      </c>
    </row>
    <row r="11" spans="1:11" s="22" customFormat="1">
      <c r="A11" s="111">
        <v>9</v>
      </c>
      <c r="B11" s="112" t="s">
        <v>173</v>
      </c>
      <c r="C11" s="113">
        <v>612.67999999999995</v>
      </c>
      <c r="D11" s="113">
        <v>179580.96</v>
      </c>
      <c r="E11" s="115">
        <v>2.84</v>
      </c>
      <c r="F11" s="115">
        <v>1.61</v>
      </c>
      <c r="G11" s="115">
        <v>0.48</v>
      </c>
      <c r="H11" s="115">
        <v>2.38</v>
      </c>
      <c r="I11" s="115">
        <v>2.5</v>
      </c>
      <c r="J11" s="115">
        <v>0.03</v>
      </c>
    </row>
    <row r="12" spans="1:11" s="22" customFormat="1">
      <c r="A12" s="111">
        <v>10</v>
      </c>
      <c r="B12" s="112" t="s">
        <v>168</v>
      </c>
      <c r="C12" s="113">
        <v>1230.79</v>
      </c>
      <c r="D12" s="113">
        <v>177043.78</v>
      </c>
      <c r="E12" s="115">
        <v>2.8</v>
      </c>
      <c r="F12" s="115">
        <v>0.61</v>
      </c>
      <c r="G12" s="115">
        <v>0.17</v>
      </c>
      <c r="H12" s="115">
        <v>1.29</v>
      </c>
      <c r="I12" s="115">
        <v>-7.28</v>
      </c>
      <c r="J12" s="115">
        <v>0.03</v>
      </c>
    </row>
    <row r="13" spans="1:11" s="22" customFormat="1">
      <c r="A13" s="111">
        <v>11</v>
      </c>
      <c r="B13" s="112" t="s">
        <v>172</v>
      </c>
      <c r="C13" s="113">
        <v>280.89</v>
      </c>
      <c r="D13" s="114">
        <v>161901.46</v>
      </c>
      <c r="E13" s="115">
        <v>2.56</v>
      </c>
      <c r="F13" s="115">
        <v>1.0900000000000001</v>
      </c>
      <c r="G13" s="115">
        <v>0.44</v>
      </c>
      <c r="H13" s="115">
        <v>1.89</v>
      </c>
      <c r="I13" s="115">
        <v>-5.53</v>
      </c>
      <c r="J13" s="115">
        <v>0.02</v>
      </c>
    </row>
    <row r="14" spans="1:11" s="22" customFormat="1">
      <c r="A14" s="111">
        <v>12</v>
      </c>
      <c r="B14" s="112" t="s">
        <v>179</v>
      </c>
      <c r="C14" s="113">
        <v>120.52</v>
      </c>
      <c r="D14" s="114">
        <v>144550.82</v>
      </c>
      <c r="E14" s="115">
        <v>2.2799999999999998</v>
      </c>
      <c r="F14" s="115">
        <v>1.74</v>
      </c>
      <c r="G14" s="115">
        <v>0.51</v>
      </c>
      <c r="H14" s="115">
        <v>3.64</v>
      </c>
      <c r="I14" s="115">
        <v>5.87</v>
      </c>
      <c r="J14" s="115">
        <v>0.02</v>
      </c>
    </row>
    <row r="15" spans="1:11" s="22" customFormat="1">
      <c r="A15" s="111">
        <v>13</v>
      </c>
      <c r="B15" s="112" t="s">
        <v>177</v>
      </c>
      <c r="C15" s="113">
        <v>892.46</v>
      </c>
      <c r="D15" s="114">
        <v>135658.56</v>
      </c>
      <c r="E15" s="115">
        <v>2.14</v>
      </c>
      <c r="F15" s="115">
        <v>1.52</v>
      </c>
      <c r="G15" s="115">
        <v>0.51</v>
      </c>
      <c r="H15" s="115">
        <v>2.6</v>
      </c>
      <c r="I15" s="115">
        <v>-2.96</v>
      </c>
      <c r="J15" s="115">
        <v>0.02</v>
      </c>
    </row>
    <row r="16" spans="1:11" s="22" customFormat="1">
      <c r="A16" s="111">
        <v>14</v>
      </c>
      <c r="B16" s="112" t="s">
        <v>171</v>
      </c>
      <c r="C16" s="113">
        <v>2746.01</v>
      </c>
      <c r="D16" s="114">
        <v>129705.21</v>
      </c>
      <c r="E16" s="115">
        <v>2.0499999999999998</v>
      </c>
      <c r="F16" s="115">
        <v>0.66</v>
      </c>
      <c r="G16" s="115">
        <v>0.14000000000000001</v>
      </c>
      <c r="H16" s="115">
        <v>1.58</v>
      </c>
      <c r="I16" s="115">
        <v>3.76</v>
      </c>
      <c r="J16" s="115">
        <v>0.02</v>
      </c>
    </row>
    <row r="17" spans="1:10" s="22" customFormat="1">
      <c r="A17" s="111">
        <v>15</v>
      </c>
      <c r="B17" s="112" t="s">
        <v>174</v>
      </c>
      <c r="C17" s="113">
        <v>95.92</v>
      </c>
      <c r="D17" s="113">
        <v>114346.74</v>
      </c>
      <c r="E17" s="115">
        <v>1.81</v>
      </c>
      <c r="F17" s="115">
        <v>0.7</v>
      </c>
      <c r="G17" s="115">
        <v>0.21</v>
      </c>
      <c r="H17" s="115">
        <v>1.8</v>
      </c>
      <c r="I17" s="115">
        <v>-0.04</v>
      </c>
      <c r="J17" s="115">
        <v>0.02</v>
      </c>
    </row>
    <row r="18" spans="1:10" s="22" customFormat="1">
      <c r="A18" s="111">
        <v>16</v>
      </c>
      <c r="B18" s="112" t="s">
        <v>178</v>
      </c>
      <c r="C18" s="113">
        <v>542.73</v>
      </c>
      <c r="D18" s="113">
        <v>97577.97</v>
      </c>
      <c r="E18" s="115">
        <v>1.54</v>
      </c>
      <c r="F18" s="115">
        <v>0.68</v>
      </c>
      <c r="G18" s="115">
        <v>0.18</v>
      </c>
      <c r="H18" s="115">
        <v>1.8</v>
      </c>
      <c r="I18" s="115">
        <v>-8.52</v>
      </c>
      <c r="J18" s="115">
        <v>0.02</v>
      </c>
    </row>
    <row r="19" spans="1:10" s="22" customFormat="1">
      <c r="A19" s="111">
        <v>17</v>
      </c>
      <c r="B19" s="112" t="s">
        <v>175</v>
      </c>
      <c r="C19" s="113">
        <v>151.04</v>
      </c>
      <c r="D19" s="113">
        <v>85805.42</v>
      </c>
      <c r="E19" s="115">
        <v>1.36</v>
      </c>
      <c r="F19" s="115">
        <v>0.94</v>
      </c>
      <c r="G19" s="115">
        <v>0.34</v>
      </c>
      <c r="H19" s="115">
        <v>1.88</v>
      </c>
      <c r="I19" s="115">
        <v>-5.88</v>
      </c>
      <c r="J19" s="115">
        <v>0.02</v>
      </c>
    </row>
    <row r="20" spans="1:10" s="22" customFormat="1">
      <c r="A20" s="111">
        <v>18</v>
      </c>
      <c r="B20" s="112" t="s">
        <v>203</v>
      </c>
      <c r="C20" s="113">
        <v>1196.5899999999999</v>
      </c>
      <c r="D20" s="113">
        <v>80422.66</v>
      </c>
      <c r="E20" s="115">
        <v>1.27</v>
      </c>
      <c r="F20" s="115">
        <v>1.19</v>
      </c>
      <c r="G20" s="115">
        <v>0.32</v>
      </c>
      <c r="H20" s="115">
        <v>2.8</v>
      </c>
      <c r="I20" s="115">
        <v>27.36</v>
      </c>
      <c r="J20" s="115">
        <v>0.02</v>
      </c>
    </row>
    <row r="21" spans="1:10" s="22" customFormat="1">
      <c r="A21" s="111">
        <v>19</v>
      </c>
      <c r="B21" s="112" t="s">
        <v>191</v>
      </c>
      <c r="C21" s="113">
        <v>1095.82</v>
      </c>
      <c r="D21" s="113">
        <v>72895.460000000006</v>
      </c>
      <c r="E21" s="115">
        <v>1.1499999999999999</v>
      </c>
      <c r="F21" s="115">
        <v>0.64</v>
      </c>
      <c r="G21" s="115">
        <v>0.12</v>
      </c>
      <c r="H21" s="115">
        <v>2.64</v>
      </c>
      <c r="I21" s="115">
        <v>18.98</v>
      </c>
      <c r="J21" s="115">
        <v>0.02</v>
      </c>
    </row>
    <row r="22" spans="1:10" s="22" customFormat="1">
      <c r="A22" s="111">
        <v>20</v>
      </c>
      <c r="B22" s="112" t="s">
        <v>183</v>
      </c>
      <c r="C22" s="113">
        <v>288.64</v>
      </c>
      <c r="D22" s="113">
        <v>72494.61</v>
      </c>
      <c r="E22" s="115">
        <v>1.1499999999999999</v>
      </c>
      <c r="F22" s="115">
        <v>0.96</v>
      </c>
      <c r="G22" s="115">
        <v>0.36</v>
      </c>
      <c r="H22" s="115">
        <v>2.33</v>
      </c>
      <c r="I22" s="115">
        <v>-6.81</v>
      </c>
      <c r="J22" s="115">
        <v>0.03</v>
      </c>
    </row>
    <row r="23" spans="1:10" s="22" customFormat="1">
      <c r="A23" s="111">
        <v>21</v>
      </c>
      <c r="B23" s="112" t="s">
        <v>184</v>
      </c>
      <c r="C23" s="113">
        <v>621.6</v>
      </c>
      <c r="D23" s="113">
        <v>72038.47</v>
      </c>
      <c r="E23" s="115">
        <v>1.1399999999999999</v>
      </c>
      <c r="F23" s="115">
        <v>1.1200000000000001</v>
      </c>
      <c r="G23" s="115">
        <v>0.31</v>
      </c>
      <c r="H23" s="115">
        <v>2.81</v>
      </c>
      <c r="I23" s="115">
        <v>-5.37</v>
      </c>
      <c r="J23" s="115">
        <v>0.02</v>
      </c>
    </row>
    <row r="24" spans="1:10" s="22" customFormat="1">
      <c r="A24" s="111">
        <v>22</v>
      </c>
      <c r="B24" s="112" t="s">
        <v>180</v>
      </c>
      <c r="C24" s="113">
        <v>239.93</v>
      </c>
      <c r="D24" s="113">
        <v>70661.009999999995</v>
      </c>
      <c r="E24" s="115">
        <v>1.1200000000000001</v>
      </c>
      <c r="F24" s="115">
        <v>0.59</v>
      </c>
      <c r="G24" s="115">
        <v>0.15</v>
      </c>
      <c r="H24" s="115">
        <v>1.42</v>
      </c>
      <c r="I24" s="115">
        <v>9.48</v>
      </c>
      <c r="J24" s="115">
        <v>0.02</v>
      </c>
    </row>
    <row r="25" spans="1:10" s="22" customFormat="1">
      <c r="A25" s="111">
        <v>23</v>
      </c>
      <c r="B25" s="112" t="s">
        <v>206</v>
      </c>
      <c r="C25" s="113">
        <v>241.72</v>
      </c>
      <c r="D25" s="113">
        <v>69408.070000000007</v>
      </c>
      <c r="E25" s="115">
        <v>1.1000000000000001</v>
      </c>
      <c r="F25" s="115">
        <v>1.17</v>
      </c>
      <c r="G25" s="115">
        <v>0.34</v>
      </c>
      <c r="H25" s="115">
        <v>3.58</v>
      </c>
      <c r="I25" s="115">
        <v>53.24</v>
      </c>
      <c r="J25" s="115">
        <v>0.03</v>
      </c>
    </row>
    <row r="26" spans="1:10" s="22" customFormat="1">
      <c r="A26" s="111">
        <v>24</v>
      </c>
      <c r="B26" s="112" t="s">
        <v>197</v>
      </c>
      <c r="C26" s="113">
        <v>79.569999999999993</v>
      </c>
      <c r="D26" s="113">
        <v>66771.320000000007</v>
      </c>
      <c r="E26" s="115">
        <v>1.06</v>
      </c>
      <c r="F26" s="115">
        <v>1.48</v>
      </c>
      <c r="G26" s="115">
        <v>0.45</v>
      </c>
      <c r="H26" s="115">
        <v>2.95</v>
      </c>
      <c r="I26" s="115">
        <v>14.2</v>
      </c>
      <c r="J26" s="115">
        <v>0.03</v>
      </c>
    </row>
    <row r="27" spans="1:10" s="22" customFormat="1">
      <c r="A27" s="111">
        <v>25</v>
      </c>
      <c r="B27" s="112" t="s">
        <v>181</v>
      </c>
      <c r="C27" s="113">
        <v>83.15</v>
      </c>
      <c r="D27" s="113">
        <v>62679.66</v>
      </c>
      <c r="E27" s="115">
        <v>0.99</v>
      </c>
      <c r="F27" s="115">
        <v>0.25</v>
      </c>
      <c r="G27" s="115">
        <v>0.03</v>
      </c>
      <c r="H27" s="115">
        <v>1.97</v>
      </c>
      <c r="I27" s="115">
        <v>14.33</v>
      </c>
      <c r="J27" s="115">
        <v>0.02</v>
      </c>
    </row>
    <row r="28" spans="1:10" s="22" customFormat="1">
      <c r="A28" s="111">
        <v>26</v>
      </c>
      <c r="B28" s="112" t="s">
        <v>187</v>
      </c>
      <c r="C28" s="113">
        <v>88.78</v>
      </c>
      <c r="D28" s="113">
        <v>62240.51</v>
      </c>
      <c r="E28" s="115">
        <v>0.98</v>
      </c>
      <c r="F28" s="115">
        <v>0.87</v>
      </c>
      <c r="G28" s="115">
        <v>0.3</v>
      </c>
      <c r="H28" s="115">
        <v>1.85</v>
      </c>
      <c r="I28" s="115">
        <v>-4.26</v>
      </c>
      <c r="J28" s="115">
        <v>0.02</v>
      </c>
    </row>
    <row r="29" spans="1:10" s="22" customFormat="1">
      <c r="A29" s="111">
        <v>27</v>
      </c>
      <c r="B29" s="112" t="s">
        <v>190</v>
      </c>
      <c r="C29" s="113">
        <v>484.13</v>
      </c>
      <c r="D29" s="113">
        <v>59514.69</v>
      </c>
      <c r="E29" s="115">
        <v>0.94</v>
      </c>
      <c r="F29" s="115">
        <v>0.77</v>
      </c>
      <c r="G29" s="115">
        <v>0.22</v>
      </c>
      <c r="H29" s="115">
        <v>1.59</v>
      </c>
      <c r="I29" s="115">
        <v>-3.13</v>
      </c>
      <c r="J29" s="115">
        <v>0.03</v>
      </c>
    </row>
    <row r="30" spans="1:10" s="22" customFormat="1">
      <c r="A30" s="111">
        <v>28</v>
      </c>
      <c r="B30" s="112" t="s">
        <v>176</v>
      </c>
      <c r="C30" s="113">
        <v>96.42</v>
      </c>
      <c r="D30" s="113">
        <v>58181.32</v>
      </c>
      <c r="E30" s="115">
        <v>0.92</v>
      </c>
      <c r="F30" s="115">
        <v>0.33</v>
      </c>
      <c r="G30" s="115">
        <v>0.08</v>
      </c>
      <c r="H30" s="115">
        <v>1.26</v>
      </c>
      <c r="I30" s="115">
        <v>-4.99</v>
      </c>
      <c r="J30" s="115">
        <v>0.03</v>
      </c>
    </row>
    <row r="31" spans="1:10" s="22" customFormat="1">
      <c r="A31" s="111">
        <v>29</v>
      </c>
      <c r="B31" s="112" t="s">
        <v>185</v>
      </c>
      <c r="C31" s="113">
        <v>5231.59</v>
      </c>
      <c r="D31" s="113">
        <v>56409.35</v>
      </c>
      <c r="E31" s="115">
        <v>0.89</v>
      </c>
      <c r="F31" s="115">
        <v>0.76</v>
      </c>
      <c r="G31" s="115">
        <v>0.22</v>
      </c>
      <c r="H31" s="115">
        <v>2.0699999999999998</v>
      </c>
      <c r="I31" s="115">
        <v>2.04</v>
      </c>
      <c r="J31" s="115">
        <v>0.03</v>
      </c>
    </row>
    <row r="32" spans="1:10" s="22" customFormat="1">
      <c r="A32" s="111">
        <v>30</v>
      </c>
      <c r="B32" s="112" t="s">
        <v>356</v>
      </c>
      <c r="C32" s="113">
        <v>2020.94</v>
      </c>
      <c r="D32" s="113">
        <v>55109.32</v>
      </c>
      <c r="E32" s="115">
        <v>0.87</v>
      </c>
      <c r="F32" s="115">
        <v>0.65</v>
      </c>
      <c r="G32" s="115">
        <v>0.23</v>
      </c>
      <c r="H32" s="115">
        <v>1.85</v>
      </c>
      <c r="I32" s="115">
        <v>-4.47</v>
      </c>
      <c r="J32" s="115">
        <v>0.02</v>
      </c>
    </row>
    <row r="33" spans="1:10" s="22" customFormat="1">
      <c r="A33" s="111">
        <v>31</v>
      </c>
      <c r="B33" s="112" t="s">
        <v>200</v>
      </c>
      <c r="C33" s="113">
        <v>131.59</v>
      </c>
      <c r="D33" s="113">
        <v>53492.4</v>
      </c>
      <c r="E33" s="115">
        <v>0.85</v>
      </c>
      <c r="F33" s="115">
        <v>0.98</v>
      </c>
      <c r="G33" s="115">
        <v>0.33</v>
      </c>
      <c r="H33" s="115">
        <v>1.93</v>
      </c>
      <c r="I33" s="115">
        <v>-3.36</v>
      </c>
      <c r="J33" s="115">
        <v>0.02</v>
      </c>
    </row>
    <row r="34" spans="1:10" s="22" customFormat="1">
      <c r="A34" s="111">
        <v>32</v>
      </c>
      <c r="B34" s="112" t="s">
        <v>198</v>
      </c>
      <c r="C34" s="113">
        <v>406.35</v>
      </c>
      <c r="D34" s="113">
        <v>53398.09</v>
      </c>
      <c r="E34" s="115">
        <v>0.84</v>
      </c>
      <c r="F34" s="115">
        <v>1.1200000000000001</v>
      </c>
      <c r="G34" s="115">
        <v>0.3</v>
      </c>
      <c r="H34" s="115">
        <v>4.18</v>
      </c>
      <c r="I34" s="115">
        <v>3.94</v>
      </c>
      <c r="J34" s="115">
        <v>0.04</v>
      </c>
    </row>
    <row r="35" spans="1:10" s="22" customFormat="1">
      <c r="A35" s="111">
        <v>33</v>
      </c>
      <c r="B35" s="112" t="s">
        <v>205</v>
      </c>
      <c r="C35" s="113">
        <v>224.67</v>
      </c>
      <c r="D35" s="113">
        <v>53214.96</v>
      </c>
      <c r="E35" s="115">
        <v>0.84</v>
      </c>
      <c r="F35" s="115">
        <v>1.36</v>
      </c>
      <c r="G35" s="115">
        <v>0.35</v>
      </c>
      <c r="H35" s="115">
        <v>3.18</v>
      </c>
      <c r="I35" s="115">
        <v>11.49</v>
      </c>
      <c r="J35" s="115">
        <v>0.03</v>
      </c>
    </row>
    <row r="36" spans="1:10" s="22" customFormat="1">
      <c r="A36" s="111">
        <v>34</v>
      </c>
      <c r="B36" s="112" t="s">
        <v>199</v>
      </c>
      <c r="C36" s="113">
        <v>773.16</v>
      </c>
      <c r="D36" s="113">
        <v>52768.89</v>
      </c>
      <c r="E36" s="115">
        <v>0.83</v>
      </c>
      <c r="F36" s="115">
        <v>1.73</v>
      </c>
      <c r="G36" s="115">
        <v>0.38</v>
      </c>
      <c r="H36" s="115">
        <v>3.29</v>
      </c>
      <c r="I36" s="115">
        <v>-2.04</v>
      </c>
      <c r="J36" s="115">
        <v>0.03</v>
      </c>
    </row>
    <row r="37" spans="1:10" s="22" customFormat="1">
      <c r="A37" s="111">
        <v>35</v>
      </c>
      <c r="B37" s="112" t="s">
        <v>207</v>
      </c>
      <c r="C37" s="113">
        <v>664.06</v>
      </c>
      <c r="D37" s="113">
        <v>52686.31</v>
      </c>
      <c r="E37" s="115">
        <v>0.83</v>
      </c>
      <c r="F37" s="115">
        <v>1.62</v>
      </c>
      <c r="G37" s="115">
        <v>0.35</v>
      </c>
      <c r="H37" s="115">
        <v>3.02</v>
      </c>
      <c r="I37" s="115">
        <v>-2.63</v>
      </c>
      <c r="J37" s="115">
        <v>0.09</v>
      </c>
    </row>
    <row r="38" spans="1:10" s="22" customFormat="1">
      <c r="A38" s="111">
        <v>36</v>
      </c>
      <c r="B38" s="112" t="s">
        <v>379</v>
      </c>
      <c r="C38" s="113">
        <v>53.09</v>
      </c>
      <c r="D38" s="113">
        <v>51764.46</v>
      </c>
      <c r="E38" s="115">
        <v>0.82</v>
      </c>
      <c r="F38" s="115">
        <v>0.57999999999999996</v>
      </c>
      <c r="G38" s="115">
        <v>0.13</v>
      </c>
      <c r="H38" s="115">
        <v>1.34</v>
      </c>
      <c r="I38" s="115">
        <v>12.13</v>
      </c>
      <c r="J38" s="115">
        <v>0.02</v>
      </c>
    </row>
    <row r="39" spans="1:10" s="22" customFormat="1">
      <c r="A39" s="111">
        <v>37</v>
      </c>
      <c r="B39" s="112" t="s">
        <v>188</v>
      </c>
      <c r="C39" s="113">
        <v>289.37</v>
      </c>
      <c r="D39" s="113">
        <v>49921.24</v>
      </c>
      <c r="E39" s="115">
        <v>0.79</v>
      </c>
      <c r="F39" s="115">
        <v>0.77</v>
      </c>
      <c r="G39" s="115">
        <v>0.25</v>
      </c>
      <c r="H39" s="115">
        <v>1.93</v>
      </c>
      <c r="I39" s="115">
        <v>4.4400000000000004</v>
      </c>
      <c r="J39" s="115">
        <v>0.03</v>
      </c>
    </row>
    <row r="40" spans="1:10" s="22" customFormat="1">
      <c r="A40" s="111">
        <v>38</v>
      </c>
      <c r="B40" s="112" t="s">
        <v>182</v>
      </c>
      <c r="C40" s="113">
        <v>9696.67</v>
      </c>
      <c r="D40" s="113">
        <v>48677.75</v>
      </c>
      <c r="E40" s="115">
        <v>0.77</v>
      </c>
      <c r="F40" s="115">
        <v>0.79</v>
      </c>
      <c r="G40" s="115">
        <v>0.21</v>
      </c>
      <c r="H40" s="115">
        <v>1.67</v>
      </c>
      <c r="I40" s="115">
        <v>-3.85</v>
      </c>
      <c r="J40" s="115">
        <v>0.04</v>
      </c>
    </row>
    <row r="41" spans="1:10" s="22" customFormat="1">
      <c r="A41" s="111">
        <v>39</v>
      </c>
      <c r="B41" s="112" t="s">
        <v>189</v>
      </c>
      <c r="C41" s="113">
        <v>161.29</v>
      </c>
      <c r="D41" s="113">
        <v>46252.160000000003</v>
      </c>
      <c r="E41" s="115">
        <v>0.73</v>
      </c>
      <c r="F41" s="115">
        <v>0.25</v>
      </c>
      <c r="G41" s="115">
        <v>0.02</v>
      </c>
      <c r="H41" s="115">
        <v>1.79</v>
      </c>
      <c r="I41" s="115">
        <v>11.69</v>
      </c>
      <c r="J41" s="115">
        <v>0.02</v>
      </c>
    </row>
    <row r="42" spans="1:10" s="22" customFormat="1">
      <c r="A42" s="111">
        <v>40</v>
      </c>
      <c r="B42" s="112" t="s">
        <v>186</v>
      </c>
      <c r="C42" s="113">
        <v>24.09</v>
      </c>
      <c r="D42" s="113">
        <v>40706.980000000003</v>
      </c>
      <c r="E42" s="115">
        <v>0.64</v>
      </c>
      <c r="F42" s="115">
        <v>0.32</v>
      </c>
      <c r="G42" s="115">
        <v>0.08</v>
      </c>
      <c r="H42" s="115">
        <v>1.39</v>
      </c>
      <c r="I42" s="115">
        <v>-4.8600000000000003</v>
      </c>
      <c r="J42" s="115">
        <v>0.02</v>
      </c>
    </row>
    <row r="43" spans="1:10" s="22" customFormat="1">
      <c r="A43" s="111">
        <v>41</v>
      </c>
      <c r="B43" s="112" t="s">
        <v>1155</v>
      </c>
      <c r="C43" s="113">
        <v>92.16</v>
      </c>
      <c r="D43" s="113">
        <v>40103.629999999997</v>
      </c>
      <c r="E43" s="115">
        <v>0.63</v>
      </c>
      <c r="F43" s="115">
        <v>0.59</v>
      </c>
      <c r="G43" s="115">
        <v>0.14000000000000001</v>
      </c>
      <c r="H43" s="115">
        <v>1.77</v>
      </c>
      <c r="I43" s="115">
        <v>4.79</v>
      </c>
      <c r="J43" s="115">
        <v>0.03</v>
      </c>
    </row>
    <row r="44" spans="1:10" s="22" customFormat="1">
      <c r="A44" s="111">
        <v>42</v>
      </c>
      <c r="B44" s="112" t="s">
        <v>193</v>
      </c>
      <c r="C44" s="113">
        <v>6290.14</v>
      </c>
      <c r="D44" s="113">
        <v>39456.160000000003</v>
      </c>
      <c r="E44" s="115">
        <v>0.62</v>
      </c>
      <c r="F44" s="115">
        <v>0.93</v>
      </c>
      <c r="G44" s="115">
        <v>0.22</v>
      </c>
      <c r="H44" s="115">
        <v>2.27</v>
      </c>
      <c r="I44" s="115">
        <v>5.87</v>
      </c>
      <c r="J44" s="115">
        <v>0.03</v>
      </c>
    </row>
    <row r="45" spans="1:10" s="22" customFormat="1">
      <c r="A45" s="111">
        <v>43</v>
      </c>
      <c r="B45" s="112" t="s">
        <v>196</v>
      </c>
      <c r="C45" s="113">
        <v>2169.25</v>
      </c>
      <c r="D45" s="113">
        <v>39344.6</v>
      </c>
      <c r="E45" s="115">
        <v>0.62</v>
      </c>
      <c r="F45" s="115">
        <v>1.05</v>
      </c>
      <c r="G45" s="115">
        <v>0.27</v>
      </c>
      <c r="H45" s="115">
        <v>1.72</v>
      </c>
      <c r="I45" s="115">
        <v>-1.44</v>
      </c>
      <c r="J45" s="115">
        <v>0.02</v>
      </c>
    </row>
    <row r="46" spans="1:10" s="22" customFormat="1">
      <c r="A46" s="111">
        <v>44</v>
      </c>
      <c r="B46" s="112" t="s">
        <v>195</v>
      </c>
      <c r="C46" s="113">
        <v>36.08</v>
      </c>
      <c r="D46" s="113">
        <v>37260.17</v>
      </c>
      <c r="E46" s="115">
        <v>0.59</v>
      </c>
      <c r="F46" s="115">
        <v>1.03</v>
      </c>
      <c r="G46" s="115">
        <v>0.36</v>
      </c>
      <c r="H46" s="115">
        <v>2.23</v>
      </c>
      <c r="I46" s="115">
        <v>-5.28</v>
      </c>
      <c r="J46" s="115">
        <v>0.03</v>
      </c>
    </row>
    <row r="47" spans="1:10" s="22" customFormat="1">
      <c r="A47" s="111">
        <v>45</v>
      </c>
      <c r="B47" s="112" t="s">
        <v>192</v>
      </c>
      <c r="C47" s="113">
        <v>39.96</v>
      </c>
      <c r="D47" s="113">
        <v>36608.68</v>
      </c>
      <c r="E47" s="115">
        <v>0.57999999999999996</v>
      </c>
      <c r="F47" s="115">
        <v>0.82</v>
      </c>
      <c r="G47" s="115">
        <v>0.23</v>
      </c>
      <c r="H47" s="115">
        <v>1.87</v>
      </c>
      <c r="I47" s="115">
        <v>-3.24</v>
      </c>
      <c r="J47" s="115">
        <v>0.02</v>
      </c>
    </row>
    <row r="48" spans="1:10" s="22" customFormat="1">
      <c r="A48" s="111">
        <v>46</v>
      </c>
      <c r="B48" s="112" t="s">
        <v>380</v>
      </c>
      <c r="C48" s="113">
        <v>1000.07</v>
      </c>
      <c r="D48" s="113">
        <v>36221.83</v>
      </c>
      <c r="E48" s="115">
        <v>0.56999999999999995</v>
      </c>
      <c r="F48" s="115">
        <v>0.66</v>
      </c>
      <c r="G48" s="115">
        <v>0.22</v>
      </c>
      <c r="H48" s="115">
        <v>1.69</v>
      </c>
      <c r="I48" s="115">
        <v>5.43</v>
      </c>
      <c r="J48" s="115">
        <v>0.03</v>
      </c>
    </row>
    <row r="49" spans="1:10" s="22" customFormat="1">
      <c r="A49" s="111">
        <v>47</v>
      </c>
      <c r="B49" s="112" t="s">
        <v>201</v>
      </c>
      <c r="C49" s="113">
        <v>27.33</v>
      </c>
      <c r="D49" s="113">
        <v>33758.120000000003</v>
      </c>
      <c r="E49" s="115">
        <v>0.53</v>
      </c>
      <c r="F49" s="115">
        <v>1.08</v>
      </c>
      <c r="G49" s="115">
        <v>0.35</v>
      </c>
      <c r="H49" s="115">
        <v>2.38</v>
      </c>
      <c r="I49" s="115">
        <v>-7</v>
      </c>
      <c r="J49" s="115">
        <v>0.02</v>
      </c>
    </row>
    <row r="50" spans="1:10" s="22" customFormat="1">
      <c r="A50" s="111">
        <v>48</v>
      </c>
      <c r="B50" s="112" t="s">
        <v>202</v>
      </c>
      <c r="C50" s="113">
        <v>152.81</v>
      </c>
      <c r="D50" s="113">
        <v>33386.339999999997</v>
      </c>
      <c r="E50" s="115">
        <v>0.53</v>
      </c>
      <c r="F50" s="115">
        <v>0.95</v>
      </c>
      <c r="G50" s="115">
        <v>0.19</v>
      </c>
      <c r="H50" s="115">
        <v>2.19</v>
      </c>
      <c r="I50" s="115">
        <v>-5.45</v>
      </c>
      <c r="J50" s="115">
        <v>0.03</v>
      </c>
    </row>
    <row r="51" spans="1:10" s="22" customFormat="1">
      <c r="A51" s="111">
        <v>49</v>
      </c>
      <c r="B51" s="112" t="s">
        <v>194</v>
      </c>
      <c r="C51" s="113">
        <v>6162.73</v>
      </c>
      <c r="D51" s="113">
        <v>27878.33</v>
      </c>
      <c r="E51" s="115">
        <v>0.44</v>
      </c>
      <c r="F51" s="115">
        <v>0.95</v>
      </c>
      <c r="G51" s="115">
        <v>0.32</v>
      </c>
      <c r="H51" s="115">
        <v>1.67</v>
      </c>
      <c r="I51" s="115">
        <v>2.0699999999999998</v>
      </c>
      <c r="J51" s="115">
        <v>0.03</v>
      </c>
    </row>
    <row r="52" spans="1:10" s="22" customFormat="1">
      <c r="A52" s="111">
        <v>50</v>
      </c>
      <c r="B52" s="112" t="s">
        <v>204</v>
      </c>
      <c r="C52" s="113">
        <v>9414.16</v>
      </c>
      <c r="D52" s="113">
        <v>23092.46</v>
      </c>
      <c r="E52" s="115">
        <v>0.36</v>
      </c>
      <c r="F52" s="115">
        <v>0.94</v>
      </c>
      <c r="G52" s="115">
        <v>0.34</v>
      </c>
      <c r="H52" s="115">
        <v>1.74</v>
      </c>
      <c r="I52" s="115">
        <v>-1.0900000000000001</v>
      </c>
      <c r="J52" s="115">
        <v>0.04</v>
      </c>
    </row>
    <row r="53" spans="1:10" s="22" customFormat="1">
      <c r="A53" s="1138" t="s">
        <v>477</v>
      </c>
      <c r="B53" s="1138"/>
      <c r="C53" s="1138"/>
      <c r="D53" s="1138"/>
      <c r="E53" s="1138"/>
      <c r="F53" s="1138"/>
      <c r="G53" s="1138"/>
      <c r="H53" s="1138"/>
      <c r="I53" s="1138"/>
      <c r="J53" s="1138"/>
    </row>
    <row r="54" spans="1:10" s="22" customFormat="1">
      <c r="A54" s="1138" t="s">
        <v>437</v>
      </c>
      <c r="B54" s="1138"/>
      <c r="C54" s="1138"/>
      <c r="D54" s="1138"/>
      <c r="E54" s="1138"/>
      <c r="F54" s="1138"/>
      <c r="G54" s="1138"/>
      <c r="H54" s="1138"/>
      <c r="I54" s="1138"/>
      <c r="J54" s="1138"/>
    </row>
    <row r="55" spans="1:10" s="22" customFormat="1">
      <c r="A55" s="1138" t="s">
        <v>208</v>
      </c>
      <c r="B55" s="1138"/>
      <c r="C55" s="1138"/>
      <c r="D55" s="1138"/>
      <c r="E55" s="1138"/>
      <c r="F55" s="1138"/>
      <c r="G55" s="1138"/>
      <c r="H55" s="1138"/>
      <c r="I55" s="1138"/>
      <c r="J55" s="1138"/>
    </row>
    <row r="56" spans="1:10" s="22" customFormat="1">
      <c r="A56" s="1138" t="s">
        <v>160</v>
      </c>
      <c r="B56" s="1138"/>
      <c r="C56" s="1138"/>
      <c r="D56" s="1138"/>
      <c r="E56" s="1138"/>
      <c r="F56" s="1138"/>
      <c r="G56" s="1138"/>
      <c r="H56" s="1138"/>
      <c r="I56" s="1138"/>
      <c r="J56" s="1138"/>
    </row>
    <row r="57" spans="1:10" s="22" customFormat="1">
      <c r="A57" s="1221" t="s">
        <v>415</v>
      </c>
      <c r="B57" s="1221"/>
      <c r="C57" s="1221"/>
      <c r="D57" s="1221"/>
      <c r="E57" s="1221"/>
      <c r="F57" s="1221"/>
      <c r="G57" s="1221"/>
      <c r="H57" s="1221"/>
      <c r="I57" s="1221"/>
      <c r="J57" s="1221"/>
    </row>
    <row r="58" spans="1:10" s="22" customFormat="1">
      <c r="A58" s="1138" t="s">
        <v>155</v>
      </c>
      <c r="B58" s="1138"/>
      <c r="C58" s="1138"/>
      <c r="D58" s="1138"/>
      <c r="E58" s="1138"/>
      <c r="F58" s="1138"/>
      <c r="G58" s="1138"/>
      <c r="H58" s="1138"/>
      <c r="I58" s="1138"/>
      <c r="J58" s="1138"/>
    </row>
    <row r="59" spans="1:10" s="22" customFormat="1"/>
  </sheetData>
  <sortState ref="B3:J52">
    <sortCondition descending="1" ref="D3:D52"/>
  </sortState>
  <mergeCells count="7">
    <mergeCell ref="A58:J58"/>
    <mergeCell ref="A1:K1"/>
    <mergeCell ref="A53:J53"/>
    <mergeCell ref="A54:J54"/>
    <mergeCell ref="A55:J55"/>
    <mergeCell ref="A56:J56"/>
    <mergeCell ref="A57:J57"/>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J49"/>
  <sheetViews>
    <sheetView topLeftCell="A37" workbookViewId="0">
      <selection activeCell="A46" sqref="A46:J46"/>
    </sheetView>
  </sheetViews>
  <sheetFormatPr defaultColWidth="8.85546875" defaultRowHeight="15"/>
  <cols>
    <col min="1" max="1" width="6.28515625" style="19" bestFit="1" customWidth="1"/>
    <col min="2" max="2" width="52.140625" style="19" customWidth="1"/>
    <col min="3" max="3" width="13.28515625" style="107" bestFit="1" customWidth="1"/>
    <col min="4" max="4" width="13" style="107" bestFit="1" customWidth="1"/>
    <col min="5" max="5" width="10.42578125" style="108" bestFit="1" customWidth="1"/>
    <col min="6" max="6" width="7.42578125" style="107" bestFit="1" customWidth="1"/>
    <col min="7" max="7" width="6.140625" style="107" bestFit="1" customWidth="1"/>
    <col min="8" max="8" width="10.28515625" style="107" bestFit="1" customWidth="1"/>
    <col min="9" max="9" width="12.42578125" style="107" bestFit="1" customWidth="1"/>
    <col min="10" max="10" width="12.140625" style="107" bestFit="1" customWidth="1"/>
    <col min="11" max="253" width="8.85546875" style="19"/>
    <col min="254" max="254" width="6.28515625" style="19" bestFit="1" customWidth="1"/>
    <col min="255" max="255" width="40.28515625" style="19" bestFit="1" customWidth="1"/>
    <col min="256" max="256" width="13.28515625" style="19" bestFit="1" customWidth="1"/>
    <col min="257" max="257" width="13" style="19" bestFit="1" customWidth="1"/>
    <col min="258" max="258" width="10.42578125" style="19" bestFit="1" customWidth="1"/>
    <col min="259" max="259" width="7.42578125" style="19" bestFit="1" customWidth="1"/>
    <col min="260" max="260" width="6.140625" style="19" bestFit="1" customWidth="1"/>
    <col min="261" max="261" width="10.28515625" style="19" bestFit="1" customWidth="1"/>
    <col min="262" max="262" width="12.42578125" style="19" bestFit="1" customWidth="1"/>
    <col min="263" max="263" width="12.140625" style="19" bestFit="1" customWidth="1"/>
    <col min="264" max="264" width="14.28515625" style="19" bestFit="1" customWidth="1"/>
    <col min="265" max="265" width="4.7109375" style="19" bestFit="1" customWidth="1"/>
    <col min="266" max="509" width="8.85546875" style="19"/>
    <col min="510" max="510" width="6.28515625" style="19" bestFit="1" customWidth="1"/>
    <col min="511" max="511" width="40.28515625" style="19" bestFit="1" customWidth="1"/>
    <col min="512" max="512" width="13.28515625" style="19" bestFit="1" customWidth="1"/>
    <col min="513" max="513" width="13" style="19" bestFit="1" customWidth="1"/>
    <col min="514" max="514" width="10.42578125" style="19" bestFit="1" customWidth="1"/>
    <col min="515" max="515" width="7.42578125" style="19" bestFit="1" customWidth="1"/>
    <col min="516" max="516" width="6.140625" style="19" bestFit="1" customWidth="1"/>
    <col min="517" max="517" width="10.28515625" style="19" bestFit="1" customWidth="1"/>
    <col min="518" max="518" width="12.42578125" style="19" bestFit="1" customWidth="1"/>
    <col min="519" max="519" width="12.140625" style="19" bestFit="1" customWidth="1"/>
    <col min="520" max="520" width="14.28515625" style="19" bestFit="1" customWidth="1"/>
    <col min="521" max="521" width="4.7109375" style="19" bestFit="1" customWidth="1"/>
    <col min="522" max="765" width="8.85546875" style="19"/>
    <col min="766" max="766" width="6.28515625" style="19" bestFit="1" customWidth="1"/>
    <col min="767" max="767" width="40.28515625" style="19" bestFit="1" customWidth="1"/>
    <col min="768" max="768" width="13.28515625" style="19" bestFit="1" customWidth="1"/>
    <col min="769" max="769" width="13" style="19" bestFit="1" customWidth="1"/>
    <col min="770" max="770" width="10.42578125" style="19" bestFit="1" customWidth="1"/>
    <col min="771" max="771" width="7.42578125" style="19" bestFit="1" customWidth="1"/>
    <col min="772" max="772" width="6.140625" style="19" bestFit="1" customWidth="1"/>
    <col min="773" max="773" width="10.28515625" style="19" bestFit="1" customWidth="1"/>
    <col min="774" max="774" width="12.42578125" style="19" bestFit="1" customWidth="1"/>
    <col min="775" max="775" width="12.140625" style="19" bestFit="1" customWidth="1"/>
    <col min="776" max="776" width="14.28515625" style="19" bestFit="1" customWidth="1"/>
    <col min="777" max="777" width="4.7109375" style="19" bestFit="1" customWidth="1"/>
    <col min="778" max="1021" width="8.85546875" style="19"/>
    <col min="1022" max="1022" width="6.28515625" style="19" bestFit="1" customWidth="1"/>
    <col min="1023" max="1023" width="40.28515625" style="19" bestFit="1" customWidth="1"/>
    <col min="1024" max="1024" width="13.28515625" style="19" bestFit="1" customWidth="1"/>
    <col min="1025" max="1025" width="13" style="19" bestFit="1" customWidth="1"/>
    <col min="1026" max="1026" width="10.42578125" style="19" bestFit="1" customWidth="1"/>
    <col min="1027" max="1027" width="7.42578125" style="19" bestFit="1" customWidth="1"/>
    <col min="1028" max="1028" width="6.140625" style="19" bestFit="1" customWidth="1"/>
    <col min="1029" max="1029" width="10.28515625" style="19" bestFit="1" customWidth="1"/>
    <col min="1030" max="1030" width="12.42578125" style="19" bestFit="1" customWidth="1"/>
    <col min="1031" max="1031" width="12.140625" style="19" bestFit="1" customWidth="1"/>
    <col min="1032" max="1032" width="14.28515625" style="19" bestFit="1" customWidth="1"/>
    <col min="1033" max="1033" width="4.7109375" style="19" bestFit="1" customWidth="1"/>
    <col min="1034" max="1277" width="8.85546875" style="19"/>
    <col min="1278" max="1278" width="6.28515625" style="19" bestFit="1" customWidth="1"/>
    <col min="1279" max="1279" width="40.28515625" style="19" bestFit="1" customWidth="1"/>
    <col min="1280" max="1280" width="13.28515625" style="19" bestFit="1" customWidth="1"/>
    <col min="1281" max="1281" width="13" style="19" bestFit="1" customWidth="1"/>
    <col min="1282" max="1282" width="10.42578125" style="19" bestFit="1" customWidth="1"/>
    <col min="1283" max="1283" width="7.42578125" style="19" bestFit="1" customWidth="1"/>
    <col min="1284" max="1284" width="6.140625" style="19" bestFit="1" customWidth="1"/>
    <col min="1285" max="1285" width="10.28515625" style="19" bestFit="1" customWidth="1"/>
    <col min="1286" max="1286" width="12.42578125" style="19" bestFit="1" customWidth="1"/>
    <col min="1287" max="1287" width="12.140625" style="19" bestFit="1" customWidth="1"/>
    <col min="1288" max="1288" width="14.28515625" style="19" bestFit="1" customWidth="1"/>
    <col min="1289" max="1289" width="4.7109375" style="19" bestFit="1" customWidth="1"/>
    <col min="1290" max="1533" width="8.85546875" style="19"/>
    <col min="1534" max="1534" width="6.28515625" style="19" bestFit="1" customWidth="1"/>
    <col min="1535" max="1535" width="40.28515625" style="19" bestFit="1" customWidth="1"/>
    <col min="1536" max="1536" width="13.28515625" style="19" bestFit="1" customWidth="1"/>
    <col min="1537" max="1537" width="13" style="19" bestFit="1" customWidth="1"/>
    <col min="1538" max="1538" width="10.42578125" style="19" bestFit="1" customWidth="1"/>
    <col min="1539" max="1539" width="7.42578125" style="19" bestFit="1" customWidth="1"/>
    <col min="1540" max="1540" width="6.140625" style="19" bestFit="1" customWidth="1"/>
    <col min="1541" max="1541" width="10.28515625" style="19" bestFit="1" customWidth="1"/>
    <col min="1542" max="1542" width="12.42578125" style="19" bestFit="1" customWidth="1"/>
    <col min="1543" max="1543" width="12.140625" style="19" bestFit="1" customWidth="1"/>
    <col min="1544" max="1544" width="14.28515625" style="19" bestFit="1" customWidth="1"/>
    <col min="1545" max="1545" width="4.7109375" style="19" bestFit="1" customWidth="1"/>
    <col min="1546" max="1789" width="8.85546875" style="19"/>
    <col min="1790" max="1790" width="6.28515625" style="19" bestFit="1" customWidth="1"/>
    <col min="1791" max="1791" width="40.28515625" style="19" bestFit="1" customWidth="1"/>
    <col min="1792" max="1792" width="13.28515625" style="19" bestFit="1" customWidth="1"/>
    <col min="1793" max="1793" width="13" style="19" bestFit="1" customWidth="1"/>
    <col min="1794" max="1794" width="10.42578125" style="19" bestFit="1" customWidth="1"/>
    <col min="1795" max="1795" width="7.42578125" style="19" bestFit="1" customWidth="1"/>
    <col min="1796" max="1796" width="6.140625" style="19" bestFit="1" customWidth="1"/>
    <col min="1797" max="1797" width="10.28515625" style="19" bestFit="1" customWidth="1"/>
    <col min="1798" max="1798" width="12.42578125" style="19" bestFit="1" customWidth="1"/>
    <col min="1799" max="1799" width="12.140625" style="19" bestFit="1" customWidth="1"/>
    <col min="1800" max="1800" width="14.28515625" style="19" bestFit="1" customWidth="1"/>
    <col min="1801" max="1801" width="4.7109375" style="19" bestFit="1" customWidth="1"/>
    <col min="1802" max="2045" width="8.85546875" style="19"/>
    <col min="2046" max="2046" width="6.28515625" style="19" bestFit="1" customWidth="1"/>
    <col min="2047" max="2047" width="40.28515625" style="19" bestFit="1" customWidth="1"/>
    <col min="2048" max="2048" width="13.28515625" style="19" bestFit="1" customWidth="1"/>
    <col min="2049" max="2049" width="13" style="19" bestFit="1" customWidth="1"/>
    <col min="2050" max="2050" width="10.42578125" style="19" bestFit="1" customWidth="1"/>
    <col min="2051" max="2051" width="7.42578125" style="19" bestFit="1" customWidth="1"/>
    <col min="2052" max="2052" width="6.140625" style="19" bestFit="1" customWidth="1"/>
    <col min="2053" max="2053" width="10.28515625" style="19" bestFit="1" customWidth="1"/>
    <col min="2054" max="2054" width="12.42578125" style="19" bestFit="1" customWidth="1"/>
    <col min="2055" max="2055" width="12.140625" style="19" bestFit="1" customWidth="1"/>
    <col min="2056" max="2056" width="14.28515625" style="19" bestFit="1" customWidth="1"/>
    <col min="2057" max="2057" width="4.7109375" style="19" bestFit="1" customWidth="1"/>
    <col min="2058" max="2301" width="8.85546875" style="19"/>
    <col min="2302" max="2302" width="6.28515625" style="19" bestFit="1" customWidth="1"/>
    <col min="2303" max="2303" width="40.28515625" style="19" bestFit="1" customWidth="1"/>
    <col min="2304" max="2304" width="13.28515625" style="19" bestFit="1" customWidth="1"/>
    <col min="2305" max="2305" width="13" style="19" bestFit="1" customWidth="1"/>
    <col min="2306" max="2306" width="10.42578125" style="19" bestFit="1" customWidth="1"/>
    <col min="2307" max="2307" width="7.42578125" style="19" bestFit="1" customWidth="1"/>
    <col min="2308" max="2308" width="6.140625" style="19" bestFit="1" customWidth="1"/>
    <col min="2309" max="2309" width="10.28515625" style="19" bestFit="1" customWidth="1"/>
    <col min="2310" max="2310" width="12.42578125" style="19" bestFit="1" customWidth="1"/>
    <col min="2311" max="2311" width="12.140625" style="19" bestFit="1" customWidth="1"/>
    <col min="2312" max="2312" width="14.28515625" style="19" bestFit="1" customWidth="1"/>
    <col min="2313" max="2313" width="4.7109375" style="19" bestFit="1" customWidth="1"/>
    <col min="2314" max="2557" width="8.85546875" style="19"/>
    <col min="2558" max="2558" width="6.28515625" style="19" bestFit="1" customWidth="1"/>
    <col min="2559" max="2559" width="40.28515625" style="19" bestFit="1" customWidth="1"/>
    <col min="2560" max="2560" width="13.28515625" style="19" bestFit="1" customWidth="1"/>
    <col min="2561" max="2561" width="13" style="19" bestFit="1" customWidth="1"/>
    <col min="2562" max="2562" width="10.42578125" style="19" bestFit="1" customWidth="1"/>
    <col min="2563" max="2563" width="7.42578125" style="19" bestFit="1" customWidth="1"/>
    <col min="2564" max="2564" width="6.140625" style="19" bestFit="1" customWidth="1"/>
    <col min="2565" max="2565" width="10.28515625" style="19" bestFit="1" customWidth="1"/>
    <col min="2566" max="2566" width="12.42578125" style="19" bestFit="1" customWidth="1"/>
    <col min="2567" max="2567" width="12.140625" style="19" bestFit="1" customWidth="1"/>
    <col min="2568" max="2568" width="14.28515625" style="19" bestFit="1" customWidth="1"/>
    <col min="2569" max="2569" width="4.7109375" style="19" bestFit="1" customWidth="1"/>
    <col min="2570" max="2813" width="8.85546875" style="19"/>
    <col min="2814" max="2814" width="6.28515625" style="19" bestFit="1" customWidth="1"/>
    <col min="2815" max="2815" width="40.28515625" style="19" bestFit="1" customWidth="1"/>
    <col min="2816" max="2816" width="13.28515625" style="19" bestFit="1" customWidth="1"/>
    <col min="2817" max="2817" width="13" style="19" bestFit="1" customWidth="1"/>
    <col min="2818" max="2818" width="10.42578125" style="19" bestFit="1" customWidth="1"/>
    <col min="2819" max="2819" width="7.42578125" style="19" bestFit="1" customWidth="1"/>
    <col min="2820" max="2820" width="6.140625" style="19" bestFit="1" customWidth="1"/>
    <col min="2821" max="2821" width="10.28515625" style="19" bestFit="1" customWidth="1"/>
    <col min="2822" max="2822" width="12.42578125" style="19" bestFit="1" customWidth="1"/>
    <col min="2823" max="2823" width="12.140625" style="19" bestFit="1" customWidth="1"/>
    <col min="2824" max="2824" width="14.28515625" style="19" bestFit="1" customWidth="1"/>
    <col min="2825" max="2825" width="4.7109375" style="19" bestFit="1" customWidth="1"/>
    <col min="2826" max="3069" width="8.85546875" style="19"/>
    <col min="3070" max="3070" width="6.28515625" style="19" bestFit="1" customWidth="1"/>
    <col min="3071" max="3071" width="40.28515625" style="19" bestFit="1" customWidth="1"/>
    <col min="3072" max="3072" width="13.28515625" style="19" bestFit="1" customWidth="1"/>
    <col min="3073" max="3073" width="13" style="19" bestFit="1" customWidth="1"/>
    <col min="3074" max="3074" width="10.42578125" style="19" bestFit="1" customWidth="1"/>
    <col min="3075" max="3075" width="7.42578125" style="19" bestFit="1" customWidth="1"/>
    <col min="3076" max="3076" width="6.140625" style="19" bestFit="1" customWidth="1"/>
    <col min="3077" max="3077" width="10.28515625" style="19" bestFit="1" customWidth="1"/>
    <col min="3078" max="3078" width="12.42578125" style="19" bestFit="1" customWidth="1"/>
    <col min="3079" max="3079" width="12.140625" style="19" bestFit="1" customWidth="1"/>
    <col min="3080" max="3080" width="14.28515625" style="19" bestFit="1" customWidth="1"/>
    <col min="3081" max="3081" width="4.7109375" style="19" bestFit="1" customWidth="1"/>
    <col min="3082" max="3325" width="8.85546875" style="19"/>
    <col min="3326" max="3326" width="6.28515625" style="19" bestFit="1" customWidth="1"/>
    <col min="3327" max="3327" width="40.28515625" style="19" bestFit="1" customWidth="1"/>
    <col min="3328" max="3328" width="13.28515625" style="19" bestFit="1" customWidth="1"/>
    <col min="3329" max="3329" width="13" style="19" bestFit="1" customWidth="1"/>
    <col min="3330" max="3330" width="10.42578125" style="19" bestFit="1" customWidth="1"/>
    <col min="3331" max="3331" width="7.42578125" style="19" bestFit="1" customWidth="1"/>
    <col min="3332" max="3332" width="6.140625" style="19" bestFit="1" customWidth="1"/>
    <col min="3333" max="3333" width="10.28515625" style="19" bestFit="1" customWidth="1"/>
    <col min="3334" max="3334" width="12.42578125" style="19" bestFit="1" customWidth="1"/>
    <col min="3335" max="3335" width="12.140625" style="19" bestFit="1" customWidth="1"/>
    <col min="3336" max="3336" width="14.28515625" style="19" bestFit="1" customWidth="1"/>
    <col min="3337" max="3337" width="4.7109375" style="19" bestFit="1" customWidth="1"/>
    <col min="3338" max="3581" width="8.85546875" style="19"/>
    <col min="3582" max="3582" width="6.28515625" style="19" bestFit="1" customWidth="1"/>
    <col min="3583" max="3583" width="40.28515625" style="19" bestFit="1" customWidth="1"/>
    <col min="3584" max="3584" width="13.28515625" style="19" bestFit="1" customWidth="1"/>
    <col min="3585" max="3585" width="13" style="19" bestFit="1" customWidth="1"/>
    <col min="3586" max="3586" width="10.42578125" style="19" bestFit="1" customWidth="1"/>
    <col min="3587" max="3587" width="7.42578125" style="19" bestFit="1" customWidth="1"/>
    <col min="3588" max="3588" width="6.140625" style="19" bestFit="1" customWidth="1"/>
    <col min="3589" max="3589" width="10.28515625" style="19" bestFit="1" customWidth="1"/>
    <col min="3590" max="3590" width="12.42578125" style="19" bestFit="1" customWidth="1"/>
    <col min="3591" max="3591" width="12.140625" style="19" bestFit="1" customWidth="1"/>
    <col min="3592" max="3592" width="14.28515625" style="19" bestFit="1" customWidth="1"/>
    <col min="3593" max="3593" width="4.7109375" style="19" bestFit="1" customWidth="1"/>
    <col min="3594" max="3837" width="8.85546875" style="19"/>
    <col min="3838" max="3838" width="6.28515625" style="19" bestFit="1" customWidth="1"/>
    <col min="3839" max="3839" width="40.28515625" style="19" bestFit="1" customWidth="1"/>
    <col min="3840" max="3840" width="13.28515625" style="19" bestFit="1" customWidth="1"/>
    <col min="3841" max="3841" width="13" style="19" bestFit="1" customWidth="1"/>
    <col min="3842" max="3842" width="10.42578125" style="19" bestFit="1" customWidth="1"/>
    <col min="3843" max="3843" width="7.42578125" style="19" bestFit="1" customWidth="1"/>
    <col min="3844" max="3844" width="6.140625" style="19" bestFit="1" customWidth="1"/>
    <col min="3845" max="3845" width="10.28515625" style="19" bestFit="1" customWidth="1"/>
    <col min="3846" max="3846" width="12.42578125" style="19" bestFit="1" customWidth="1"/>
    <col min="3847" max="3847" width="12.140625" style="19" bestFit="1" customWidth="1"/>
    <col min="3848" max="3848" width="14.28515625" style="19" bestFit="1" customWidth="1"/>
    <col min="3849" max="3849" width="4.7109375" style="19" bestFit="1" customWidth="1"/>
    <col min="3850" max="4093" width="8.85546875" style="19"/>
    <col min="4094" max="4094" width="6.28515625" style="19" bestFit="1" customWidth="1"/>
    <col min="4095" max="4095" width="40.28515625" style="19" bestFit="1" customWidth="1"/>
    <col min="4096" max="4096" width="13.28515625" style="19" bestFit="1" customWidth="1"/>
    <col min="4097" max="4097" width="13" style="19" bestFit="1" customWidth="1"/>
    <col min="4098" max="4098" width="10.42578125" style="19" bestFit="1" customWidth="1"/>
    <col min="4099" max="4099" width="7.42578125" style="19" bestFit="1" customWidth="1"/>
    <col min="4100" max="4100" width="6.140625" style="19" bestFit="1" customWidth="1"/>
    <col min="4101" max="4101" width="10.28515625" style="19" bestFit="1" customWidth="1"/>
    <col min="4102" max="4102" width="12.42578125" style="19" bestFit="1" customWidth="1"/>
    <col min="4103" max="4103" width="12.140625" style="19" bestFit="1" customWidth="1"/>
    <col min="4104" max="4104" width="14.28515625" style="19" bestFit="1" customWidth="1"/>
    <col min="4105" max="4105" width="4.7109375" style="19" bestFit="1" customWidth="1"/>
    <col min="4106" max="4349" width="8.85546875" style="19"/>
    <col min="4350" max="4350" width="6.28515625" style="19" bestFit="1" customWidth="1"/>
    <col min="4351" max="4351" width="40.28515625" style="19" bestFit="1" customWidth="1"/>
    <col min="4352" max="4352" width="13.28515625" style="19" bestFit="1" customWidth="1"/>
    <col min="4353" max="4353" width="13" style="19" bestFit="1" customWidth="1"/>
    <col min="4354" max="4354" width="10.42578125" style="19" bestFit="1" customWidth="1"/>
    <col min="4355" max="4355" width="7.42578125" style="19" bestFit="1" customWidth="1"/>
    <col min="4356" max="4356" width="6.140625" style="19" bestFit="1" customWidth="1"/>
    <col min="4357" max="4357" width="10.28515625" style="19" bestFit="1" customWidth="1"/>
    <col min="4358" max="4358" width="12.42578125" style="19" bestFit="1" customWidth="1"/>
    <col min="4359" max="4359" width="12.140625" style="19" bestFit="1" customWidth="1"/>
    <col min="4360" max="4360" width="14.28515625" style="19" bestFit="1" customWidth="1"/>
    <col min="4361" max="4361" width="4.7109375" style="19" bestFit="1" customWidth="1"/>
    <col min="4362" max="4605" width="8.85546875" style="19"/>
    <col min="4606" max="4606" width="6.28515625" style="19" bestFit="1" customWidth="1"/>
    <col min="4607" max="4607" width="40.28515625" style="19" bestFit="1" customWidth="1"/>
    <col min="4608" max="4608" width="13.28515625" style="19" bestFit="1" customWidth="1"/>
    <col min="4609" max="4609" width="13" style="19" bestFit="1" customWidth="1"/>
    <col min="4610" max="4610" width="10.42578125" style="19" bestFit="1" customWidth="1"/>
    <col min="4611" max="4611" width="7.42578125" style="19" bestFit="1" customWidth="1"/>
    <col min="4612" max="4612" width="6.140625" style="19" bestFit="1" customWidth="1"/>
    <col min="4613" max="4613" width="10.28515625" style="19" bestFit="1" customWidth="1"/>
    <col min="4614" max="4614" width="12.42578125" style="19" bestFit="1" customWidth="1"/>
    <col min="4615" max="4615" width="12.140625" style="19" bestFit="1" customWidth="1"/>
    <col min="4616" max="4616" width="14.28515625" style="19" bestFit="1" customWidth="1"/>
    <col min="4617" max="4617" width="4.7109375" style="19" bestFit="1" customWidth="1"/>
    <col min="4618" max="4861" width="8.85546875" style="19"/>
    <col min="4862" max="4862" width="6.28515625" style="19" bestFit="1" customWidth="1"/>
    <col min="4863" max="4863" width="40.28515625" style="19" bestFit="1" customWidth="1"/>
    <col min="4864" max="4864" width="13.28515625" style="19" bestFit="1" customWidth="1"/>
    <col min="4865" max="4865" width="13" style="19" bestFit="1" customWidth="1"/>
    <col min="4866" max="4866" width="10.42578125" style="19" bestFit="1" customWidth="1"/>
    <col min="4867" max="4867" width="7.42578125" style="19" bestFit="1" customWidth="1"/>
    <col min="4868" max="4868" width="6.140625" style="19" bestFit="1" customWidth="1"/>
    <col min="4869" max="4869" width="10.28515625" style="19" bestFit="1" customWidth="1"/>
    <col min="4870" max="4870" width="12.42578125" style="19" bestFit="1" customWidth="1"/>
    <col min="4871" max="4871" width="12.140625" style="19" bestFit="1" customWidth="1"/>
    <col min="4872" max="4872" width="14.28515625" style="19" bestFit="1" customWidth="1"/>
    <col min="4873" max="4873" width="4.7109375" style="19" bestFit="1" customWidth="1"/>
    <col min="4874" max="5117" width="8.85546875" style="19"/>
    <col min="5118" max="5118" width="6.28515625" style="19" bestFit="1" customWidth="1"/>
    <col min="5119" max="5119" width="40.28515625" style="19" bestFit="1" customWidth="1"/>
    <col min="5120" max="5120" width="13.28515625" style="19" bestFit="1" customWidth="1"/>
    <col min="5121" max="5121" width="13" style="19" bestFit="1" customWidth="1"/>
    <col min="5122" max="5122" width="10.42578125" style="19" bestFit="1" customWidth="1"/>
    <col min="5123" max="5123" width="7.42578125" style="19" bestFit="1" customWidth="1"/>
    <col min="5124" max="5124" width="6.140625" style="19" bestFit="1" customWidth="1"/>
    <col min="5125" max="5125" width="10.28515625" style="19" bestFit="1" customWidth="1"/>
    <col min="5126" max="5126" width="12.42578125" style="19" bestFit="1" customWidth="1"/>
    <col min="5127" max="5127" width="12.140625" style="19" bestFit="1" customWidth="1"/>
    <col min="5128" max="5128" width="14.28515625" style="19" bestFit="1" customWidth="1"/>
    <col min="5129" max="5129" width="4.7109375" style="19" bestFit="1" customWidth="1"/>
    <col min="5130" max="5373" width="8.85546875" style="19"/>
    <col min="5374" max="5374" width="6.28515625" style="19" bestFit="1" customWidth="1"/>
    <col min="5375" max="5375" width="40.28515625" style="19" bestFit="1" customWidth="1"/>
    <col min="5376" max="5376" width="13.28515625" style="19" bestFit="1" customWidth="1"/>
    <col min="5377" max="5377" width="13" style="19" bestFit="1" customWidth="1"/>
    <col min="5378" max="5378" width="10.42578125" style="19" bestFit="1" customWidth="1"/>
    <col min="5379" max="5379" width="7.42578125" style="19" bestFit="1" customWidth="1"/>
    <col min="5380" max="5380" width="6.140625" style="19" bestFit="1" customWidth="1"/>
    <col min="5381" max="5381" width="10.28515625" style="19" bestFit="1" customWidth="1"/>
    <col min="5382" max="5382" width="12.42578125" style="19" bestFit="1" customWidth="1"/>
    <col min="5383" max="5383" width="12.140625" style="19" bestFit="1" customWidth="1"/>
    <col min="5384" max="5384" width="14.28515625" style="19" bestFit="1" customWidth="1"/>
    <col min="5385" max="5385" width="4.7109375" style="19" bestFit="1" customWidth="1"/>
    <col min="5386" max="5629" width="8.85546875" style="19"/>
    <col min="5630" max="5630" width="6.28515625" style="19" bestFit="1" customWidth="1"/>
    <col min="5631" max="5631" width="40.28515625" style="19" bestFit="1" customWidth="1"/>
    <col min="5632" max="5632" width="13.28515625" style="19" bestFit="1" customWidth="1"/>
    <col min="5633" max="5633" width="13" style="19" bestFit="1" customWidth="1"/>
    <col min="5634" max="5634" width="10.42578125" style="19" bestFit="1" customWidth="1"/>
    <col min="5635" max="5635" width="7.42578125" style="19" bestFit="1" customWidth="1"/>
    <col min="5636" max="5636" width="6.140625" style="19" bestFit="1" customWidth="1"/>
    <col min="5637" max="5637" width="10.28515625" style="19" bestFit="1" customWidth="1"/>
    <col min="5638" max="5638" width="12.42578125" style="19" bestFit="1" customWidth="1"/>
    <col min="5639" max="5639" width="12.140625" style="19" bestFit="1" customWidth="1"/>
    <col min="5640" max="5640" width="14.28515625" style="19" bestFit="1" customWidth="1"/>
    <col min="5641" max="5641" width="4.7109375" style="19" bestFit="1" customWidth="1"/>
    <col min="5642" max="5885" width="8.85546875" style="19"/>
    <col min="5886" max="5886" width="6.28515625" style="19" bestFit="1" customWidth="1"/>
    <col min="5887" max="5887" width="40.28515625" style="19" bestFit="1" customWidth="1"/>
    <col min="5888" max="5888" width="13.28515625" style="19" bestFit="1" customWidth="1"/>
    <col min="5889" max="5889" width="13" style="19" bestFit="1" customWidth="1"/>
    <col min="5890" max="5890" width="10.42578125" style="19" bestFit="1" customWidth="1"/>
    <col min="5891" max="5891" width="7.42578125" style="19" bestFit="1" customWidth="1"/>
    <col min="5892" max="5892" width="6.140625" style="19" bestFit="1" customWidth="1"/>
    <col min="5893" max="5893" width="10.28515625" style="19" bestFit="1" customWidth="1"/>
    <col min="5894" max="5894" width="12.42578125" style="19" bestFit="1" customWidth="1"/>
    <col min="5895" max="5895" width="12.140625" style="19" bestFit="1" customWidth="1"/>
    <col min="5896" max="5896" width="14.28515625" style="19" bestFit="1" customWidth="1"/>
    <col min="5897" max="5897" width="4.7109375" style="19" bestFit="1" customWidth="1"/>
    <col min="5898" max="6141" width="8.85546875" style="19"/>
    <col min="6142" max="6142" width="6.28515625" style="19" bestFit="1" customWidth="1"/>
    <col min="6143" max="6143" width="40.28515625" style="19" bestFit="1" customWidth="1"/>
    <col min="6144" max="6144" width="13.28515625" style="19" bestFit="1" customWidth="1"/>
    <col min="6145" max="6145" width="13" style="19" bestFit="1" customWidth="1"/>
    <col min="6146" max="6146" width="10.42578125" style="19" bestFit="1" customWidth="1"/>
    <col min="6147" max="6147" width="7.42578125" style="19" bestFit="1" customWidth="1"/>
    <col min="6148" max="6148" width="6.140625" style="19" bestFit="1" customWidth="1"/>
    <col min="6149" max="6149" width="10.28515625" style="19" bestFit="1" customWidth="1"/>
    <col min="6150" max="6150" width="12.42578125" style="19" bestFit="1" customWidth="1"/>
    <col min="6151" max="6151" width="12.140625" style="19" bestFit="1" customWidth="1"/>
    <col min="6152" max="6152" width="14.28515625" style="19" bestFit="1" customWidth="1"/>
    <col min="6153" max="6153" width="4.7109375" style="19" bestFit="1" customWidth="1"/>
    <col min="6154" max="6397" width="8.85546875" style="19"/>
    <col min="6398" max="6398" width="6.28515625" style="19" bestFit="1" customWidth="1"/>
    <col min="6399" max="6399" width="40.28515625" style="19" bestFit="1" customWidth="1"/>
    <col min="6400" max="6400" width="13.28515625" style="19" bestFit="1" customWidth="1"/>
    <col min="6401" max="6401" width="13" style="19" bestFit="1" customWidth="1"/>
    <col min="6402" max="6402" width="10.42578125" style="19" bestFit="1" customWidth="1"/>
    <col min="6403" max="6403" width="7.42578125" style="19" bestFit="1" customWidth="1"/>
    <col min="6404" max="6404" width="6.140625" style="19" bestFit="1" customWidth="1"/>
    <col min="6405" max="6405" width="10.28515625" style="19" bestFit="1" customWidth="1"/>
    <col min="6406" max="6406" width="12.42578125" style="19" bestFit="1" customWidth="1"/>
    <col min="6407" max="6407" width="12.140625" style="19" bestFit="1" customWidth="1"/>
    <col min="6408" max="6408" width="14.28515625" style="19" bestFit="1" customWidth="1"/>
    <col min="6409" max="6409" width="4.7109375" style="19" bestFit="1" customWidth="1"/>
    <col min="6410" max="6653" width="8.85546875" style="19"/>
    <col min="6654" max="6654" width="6.28515625" style="19" bestFit="1" customWidth="1"/>
    <col min="6655" max="6655" width="40.28515625" style="19" bestFit="1" customWidth="1"/>
    <col min="6656" max="6656" width="13.28515625" style="19" bestFit="1" customWidth="1"/>
    <col min="6657" max="6657" width="13" style="19" bestFit="1" customWidth="1"/>
    <col min="6658" max="6658" width="10.42578125" style="19" bestFit="1" customWidth="1"/>
    <col min="6659" max="6659" width="7.42578125" style="19" bestFit="1" customWidth="1"/>
    <col min="6660" max="6660" width="6.140625" style="19" bestFit="1" customWidth="1"/>
    <col min="6661" max="6661" width="10.28515625" style="19" bestFit="1" customWidth="1"/>
    <col min="6662" max="6662" width="12.42578125" style="19" bestFit="1" customWidth="1"/>
    <col min="6663" max="6663" width="12.140625" style="19" bestFit="1" customWidth="1"/>
    <col min="6664" max="6664" width="14.28515625" style="19" bestFit="1" customWidth="1"/>
    <col min="6665" max="6665" width="4.7109375" style="19" bestFit="1" customWidth="1"/>
    <col min="6666" max="6909" width="8.85546875" style="19"/>
    <col min="6910" max="6910" width="6.28515625" style="19" bestFit="1" customWidth="1"/>
    <col min="6911" max="6911" width="40.28515625" style="19" bestFit="1" customWidth="1"/>
    <col min="6912" max="6912" width="13.28515625" style="19" bestFit="1" customWidth="1"/>
    <col min="6913" max="6913" width="13" style="19" bestFit="1" customWidth="1"/>
    <col min="6914" max="6914" width="10.42578125" style="19" bestFit="1" customWidth="1"/>
    <col min="6915" max="6915" width="7.42578125" style="19" bestFit="1" customWidth="1"/>
    <col min="6916" max="6916" width="6.140625" style="19" bestFit="1" customWidth="1"/>
    <col min="6917" max="6917" width="10.28515625" style="19" bestFit="1" customWidth="1"/>
    <col min="6918" max="6918" width="12.42578125" style="19" bestFit="1" customWidth="1"/>
    <col min="6919" max="6919" width="12.140625" style="19" bestFit="1" customWidth="1"/>
    <col min="6920" max="6920" width="14.28515625" style="19" bestFit="1" customWidth="1"/>
    <col min="6921" max="6921" width="4.7109375" style="19" bestFit="1" customWidth="1"/>
    <col min="6922" max="7165" width="8.85546875" style="19"/>
    <col min="7166" max="7166" width="6.28515625" style="19" bestFit="1" customWidth="1"/>
    <col min="7167" max="7167" width="40.28515625" style="19" bestFit="1" customWidth="1"/>
    <col min="7168" max="7168" width="13.28515625" style="19" bestFit="1" customWidth="1"/>
    <col min="7169" max="7169" width="13" style="19" bestFit="1" customWidth="1"/>
    <col min="7170" max="7170" width="10.42578125" style="19" bestFit="1" customWidth="1"/>
    <col min="7171" max="7171" width="7.42578125" style="19" bestFit="1" customWidth="1"/>
    <col min="7172" max="7172" width="6.140625" style="19" bestFit="1" customWidth="1"/>
    <col min="7173" max="7173" width="10.28515625" style="19" bestFit="1" customWidth="1"/>
    <col min="7174" max="7174" width="12.42578125" style="19" bestFit="1" customWidth="1"/>
    <col min="7175" max="7175" width="12.140625" style="19" bestFit="1" customWidth="1"/>
    <col min="7176" max="7176" width="14.28515625" style="19" bestFit="1" customWidth="1"/>
    <col min="7177" max="7177" width="4.7109375" style="19" bestFit="1" customWidth="1"/>
    <col min="7178" max="7421" width="8.85546875" style="19"/>
    <col min="7422" max="7422" width="6.28515625" style="19" bestFit="1" customWidth="1"/>
    <col min="7423" max="7423" width="40.28515625" style="19" bestFit="1" customWidth="1"/>
    <col min="7424" max="7424" width="13.28515625" style="19" bestFit="1" customWidth="1"/>
    <col min="7425" max="7425" width="13" style="19" bestFit="1" customWidth="1"/>
    <col min="7426" max="7426" width="10.42578125" style="19" bestFit="1" customWidth="1"/>
    <col min="7427" max="7427" width="7.42578125" style="19" bestFit="1" customWidth="1"/>
    <col min="7428" max="7428" width="6.140625" style="19" bestFit="1" customWidth="1"/>
    <col min="7429" max="7429" width="10.28515625" style="19" bestFit="1" customWidth="1"/>
    <col min="7430" max="7430" width="12.42578125" style="19" bestFit="1" customWidth="1"/>
    <col min="7431" max="7431" width="12.140625" style="19" bestFit="1" customWidth="1"/>
    <col min="7432" max="7432" width="14.28515625" style="19" bestFit="1" customWidth="1"/>
    <col min="7433" max="7433" width="4.7109375" style="19" bestFit="1" customWidth="1"/>
    <col min="7434" max="7677" width="8.85546875" style="19"/>
    <col min="7678" max="7678" width="6.28515625" style="19" bestFit="1" customWidth="1"/>
    <col min="7679" max="7679" width="40.28515625" style="19" bestFit="1" customWidth="1"/>
    <col min="7680" max="7680" width="13.28515625" style="19" bestFit="1" customWidth="1"/>
    <col min="7681" max="7681" width="13" style="19" bestFit="1" customWidth="1"/>
    <col min="7682" max="7682" width="10.42578125" style="19" bestFit="1" customWidth="1"/>
    <col min="7683" max="7683" width="7.42578125" style="19" bestFit="1" customWidth="1"/>
    <col min="7684" max="7684" width="6.140625" style="19" bestFit="1" customWidth="1"/>
    <col min="7685" max="7685" width="10.28515625" style="19" bestFit="1" customWidth="1"/>
    <col min="7686" max="7686" width="12.42578125" style="19" bestFit="1" customWidth="1"/>
    <col min="7687" max="7687" width="12.140625" style="19" bestFit="1" customWidth="1"/>
    <col min="7688" max="7688" width="14.28515625" style="19" bestFit="1" customWidth="1"/>
    <col min="7689" max="7689" width="4.7109375" style="19" bestFit="1" customWidth="1"/>
    <col min="7690" max="7933" width="8.85546875" style="19"/>
    <col min="7934" max="7934" width="6.28515625" style="19" bestFit="1" customWidth="1"/>
    <col min="7935" max="7935" width="40.28515625" style="19" bestFit="1" customWidth="1"/>
    <col min="7936" max="7936" width="13.28515625" style="19" bestFit="1" customWidth="1"/>
    <col min="7937" max="7937" width="13" style="19" bestFit="1" customWidth="1"/>
    <col min="7938" max="7938" width="10.42578125" style="19" bestFit="1" customWidth="1"/>
    <col min="7939" max="7939" width="7.42578125" style="19" bestFit="1" customWidth="1"/>
    <col min="7940" max="7940" width="6.140625" style="19" bestFit="1" customWidth="1"/>
    <col min="7941" max="7941" width="10.28515625" style="19" bestFit="1" customWidth="1"/>
    <col min="7942" max="7942" width="12.42578125" style="19" bestFit="1" customWidth="1"/>
    <col min="7943" max="7943" width="12.140625" style="19" bestFit="1" customWidth="1"/>
    <col min="7944" max="7944" width="14.28515625" style="19" bestFit="1" customWidth="1"/>
    <col min="7945" max="7945" width="4.7109375" style="19" bestFit="1" customWidth="1"/>
    <col min="7946" max="8189" width="8.85546875" style="19"/>
    <col min="8190" max="8190" width="6.28515625" style="19" bestFit="1" customWidth="1"/>
    <col min="8191" max="8191" width="40.28515625" style="19" bestFit="1" customWidth="1"/>
    <col min="8192" max="8192" width="13.28515625" style="19" bestFit="1" customWidth="1"/>
    <col min="8193" max="8193" width="13" style="19" bestFit="1" customWidth="1"/>
    <col min="8194" max="8194" width="10.42578125" style="19" bestFit="1" customWidth="1"/>
    <col min="8195" max="8195" width="7.42578125" style="19" bestFit="1" customWidth="1"/>
    <col min="8196" max="8196" width="6.140625" style="19" bestFit="1" customWidth="1"/>
    <col min="8197" max="8197" width="10.28515625" style="19" bestFit="1" customWidth="1"/>
    <col min="8198" max="8198" width="12.42578125" style="19" bestFit="1" customWidth="1"/>
    <col min="8199" max="8199" width="12.140625" style="19" bestFit="1" customWidth="1"/>
    <col min="8200" max="8200" width="14.28515625" style="19" bestFit="1" customWidth="1"/>
    <col min="8201" max="8201" width="4.7109375" style="19" bestFit="1" customWidth="1"/>
    <col min="8202" max="8445" width="8.85546875" style="19"/>
    <col min="8446" max="8446" width="6.28515625" style="19" bestFit="1" customWidth="1"/>
    <col min="8447" max="8447" width="40.28515625" style="19" bestFit="1" customWidth="1"/>
    <col min="8448" max="8448" width="13.28515625" style="19" bestFit="1" customWidth="1"/>
    <col min="8449" max="8449" width="13" style="19" bestFit="1" customWidth="1"/>
    <col min="8450" max="8450" width="10.42578125" style="19" bestFit="1" customWidth="1"/>
    <col min="8451" max="8451" width="7.42578125" style="19" bestFit="1" customWidth="1"/>
    <col min="8452" max="8452" width="6.140625" style="19" bestFit="1" customWidth="1"/>
    <col min="8453" max="8453" width="10.28515625" style="19" bestFit="1" customWidth="1"/>
    <col min="8454" max="8454" width="12.42578125" style="19" bestFit="1" customWidth="1"/>
    <col min="8455" max="8455" width="12.140625" style="19" bestFit="1" customWidth="1"/>
    <col min="8456" max="8456" width="14.28515625" style="19" bestFit="1" customWidth="1"/>
    <col min="8457" max="8457" width="4.7109375" style="19" bestFit="1" customWidth="1"/>
    <col min="8458" max="8701" width="8.85546875" style="19"/>
    <col min="8702" max="8702" width="6.28515625" style="19" bestFit="1" customWidth="1"/>
    <col min="8703" max="8703" width="40.28515625" style="19" bestFit="1" customWidth="1"/>
    <col min="8704" max="8704" width="13.28515625" style="19" bestFit="1" customWidth="1"/>
    <col min="8705" max="8705" width="13" style="19" bestFit="1" customWidth="1"/>
    <col min="8706" max="8706" width="10.42578125" style="19" bestFit="1" customWidth="1"/>
    <col min="8707" max="8707" width="7.42578125" style="19" bestFit="1" customWidth="1"/>
    <col min="8708" max="8708" width="6.140625" style="19" bestFit="1" customWidth="1"/>
    <col min="8709" max="8709" width="10.28515625" style="19" bestFit="1" customWidth="1"/>
    <col min="8710" max="8710" width="12.42578125" style="19" bestFit="1" customWidth="1"/>
    <col min="8711" max="8711" width="12.140625" style="19" bestFit="1" customWidth="1"/>
    <col min="8712" max="8712" width="14.28515625" style="19" bestFit="1" customWidth="1"/>
    <col min="8713" max="8713" width="4.7109375" style="19" bestFit="1" customWidth="1"/>
    <col min="8714" max="8957" width="8.85546875" style="19"/>
    <col min="8958" max="8958" width="6.28515625" style="19" bestFit="1" customWidth="1"/>
    <col min="8959" max="8959" width="40.28515625" style="19" bestFit="1" customWidth="1"/>
    <col min="8960" max="8960" width="13.28515625" style="19" bestFit="1" customWidth="1"/>
    <col min="8961" max="8961" width="13" style="19" bestFit="1" customWidth="1"/>
    <col min="8962" max="8962" width="10.42578125" style="19" bestFit="1" customWidth="1"/>
    <col min="8963" max="8963" width="7.42578125" style="19" bestFit="1" customWidth="1"/>
    <col min="8964" max="8964" width="6.140625" style="19" bestFit="1" customWidth="1"/>
    <col min="8965" max="8965" width="10.28515625" style="19" bestFit="1" customWidth="1"/>
    <col min="8966" max="8966" width="12.42578125" style="19" bestFit="1" customWidth="1"/>
    <col min="8967" max="8967" width="12.140625" style="19" bestFit="1" customWidth="1"/>
    <col min="8968" max="8968" width="14.28515625" style="19" bestFit="1" customWidth="1"/>
    <col min="8969" max="8969" width="4.7109375" style="19" bestFit="1" customWidth="1"/>
    <col min="8970" max="9213" width="8.85546875" style="19"/>
    <col min="9214" max="9214" width="6.28515625" style="19" bestFit="1" customWidth="1"/>
    <col min="9215" max="9215" width="40.28515625" style="19" bestFit="1" customWidth="1"/>
    <col min="9216" max="9216" width="13.28515625" style="19" bestFit="1" customWidth="1"/>
    <col min="9217" max="9217" width="13" style="19" bestFit="1" customWidth="1"/>
    <col min="9218" max="9218" width="10.42578125" style="19" bestFit="1" customWidth="1"/>
    <col min="9219" max="9219" width="7.42578125" style="19" bestFit="1" customWidth="1"/>
    <col min="9220" max="9220" width="6.140625" style="19" bestFit="1" customWidth="1"/>
    <col min="9221" max="9221" width="10.28515625" style="19" bestFit="1" customWidth="1"/>
    <col min="9222" max="9222" width="12.42578125" style="19" bestFit="1" customWidth="1"/>
    <col min="9223" max="9223" width="12.140625" style="19" bestFit="1" customWidth="1"/>
    <col min="9224" max="9224" width="14.28515625" style="19" bestFit="1" customWidth="1"/>
    <col min="9225" max="9225" width="4.7109375" style="19" bestFit="1" customWidth="1"/>
    <col min="9226" max="9469" width="8.85546875" style="19"/>
    <col min="9470" max="9470" width="6.28515625" style="19" bestFit="1" customWidth="1"/>
    <col min="9471" max="9471" width="40.28515625" style="19" bestFit="1" customWidth="1"/>
    <col min="9472" max="9472" width="13.28515625" style="19" bestFit="1" customWidth="1"/>
    <col min="9473" max="9473" width="13" style="19" bestFit="1" customWidth="1"/>
    <col min="9474" max="9474" width="10.42578125" style="19" bestFit="1" customWidth="1"/>
    <col min="9475" max="9475" width="7.42578125" style="19" bestFit="1" customWidth="1"/>
    <col min="9476" max="9476" width="6.140625" style="19" bestFit="1" customWidth="1"/>
    <col min="9477" max="9477" width="10.28515625" style="19" bestFit="1" customWidth="1"/>
    <col min="9478" max="9478" width="12.42578125" style="19" bestFit="1" customWidth="1"/>
    <col min="9479" max="9479" width="12.140625" style="19" bestFit="1" customWidth="1"/>
    <col min="9480" max="9480" width="14.28515625" style="19" bestFit="1" customWidth="1"/>
    <col min="9481" max="9481" width="4.7109375" style="19" bestFit="1" customWidth="1"/>
    <col min="9482" max="9725" width="8.85546875" style="19"/>
    <col min="9726" max="9726" width="6.28515625" style="19" bestFit="1" customWidth="1"/>
    <col min="9727" max="9727" width="40.28515625" style="19" bestFit="1" customWidth="1"/>
    <col min="9728" max="9728" width="13.28515625" style="19" bestFit="1" customWidth="1"/>
    <col min="9729" max="9729" width="13" style="19" bestFit="1" customWidth="1"/>
    <col min="9730" max="9730" width="10.42578125" style="19" bestFit="1" customWidth="1"/>
    <col min="9731" max="9731" width="7.42578125" style="19" bestFit="1" customWidth="1"/>
    <col min="9732" max="9732" width="6.140625" style="19" bestFit="1" customWidth="1"/>
    <col min="9733" max="9733" width="10.28515625" style="19" bestFit="1" customWidth="1"/>
    <col min="9734" max="9734" width="12.42578125" style="19" bestFit="1" customWidth="1"/>
    <col min="9735" max="9735" width="12.140625" style="19" bestFit="1" customWidth="1"/>
    <col min="9736" max="9736" width="14.28515625" style="19" bestFit="1" customWidth="1"/>
    <col min="9737" max="9737" width="4.7109375" style="19" bestFit="1" customWidth="1"/>
    <col min="9738" max="9981" width="8.85546875" style="19"/>
    <col min="9982" max="9982" width="6.28515625" style="19" bestFit="1" customWidth="1"/>
    <col min="9983" max="9983" width="40.28515625" style="19" bestFit="1" customWidth="1"/>
    <col min="9984" max="9984" width="13.28515625" style="19" bestFit="1" customWidth="1"/>
    <col min="9985" max="9985" width="13" style="19" bestFit="1" customWidth="1"/>
    <col min="9986" max="9986" width="10.42578125" style="19" bestFit="1" customWidth="1"/>
    <col min="9987" max="9987" width="7.42578125" style="19" bestFit="1" customWidth="1"/>
    <col min="9988" max="9988" width="6.140625" style="19" bestFit="1" customWidth="1"/>
    <col min="9989" max="9989" width="10.28515625" style="19" bestFit="1" customWidth="1"/>
    <col min="9990" max="9990" width="12.42578125" style="19" bestFit="1" customWidth="1"/>
    <col min="9991" max="9991" width="12.140625" style="19" bestFit="1" customWidth="1"/>
    <col min="9992" max="9992" width="14.28515625" style="19" bestFit="1" customWidth="1"/>
    <col min="9993" max="9993" width="4.7109375" style="19" bestFit="1" customWidth="1"/>
    <col min="9994" max="10237" width="8.85546875" style="19"/>
    <col min="10238" max="10238" width="6.28515625" style="19" bestFit="1" customWidth="1"/>
    <col min="10239" max="10239" width="40.28515625" style="19" bestFit="1" customWidth="1"/>
    <col min="10240" max="10240" width="13.28515625" style="19" bestFit="1" customWidth="1"/>
    <col min="10241" max="10241" width="13" style="19" bestFit="1" customWidth="1"/>
    <col min="10242" max="10242" width="10.42578125" style="19" bestFit="1" customWidth="1"/>
    <col min="10243" max="10243" width="7.42578125" style="19" bestFit="1" customWidth="1"/>
    <col min="10244" max="10244" width="6.140625" style="19" bestFit="1" customWidth="1"/>
    <col min="10245" max="10245" width="10.28515625" style="19" bestFit="1" customWidth="1"/>
    <col min="10246" max="10246" width="12.42578125" style="19" bestFit="1" customWidth="1"/>
    <col min="10247" max="10247" width="12.140625" style="19" bestFit="1" customWidth="1"/>
    <col min="10248" max="10248" width="14.28515625" style="19" bestFit="1" customWidth="1"/>
    <col min="10249" max="10249" width="4.7109375" style="19" bestFit="1" customWidth="1"/>
    <col min="10250" max="10493" width="8.85546875" style="19"/>
    <col min="10494" max="10494" width="6.28515625" style="19" bestFit="1" customWidth="1"/>
    <col min="10495" max="10495" width="40.28515625" style="19" bestFit="1" customWidth="1"/>
    <col min="10496" max="10496" width="13.28515625" style="19" bestFit="1" customWidth="1"/>
    <col min="10497" max="10497" width="13" style="19" bestFit="1" customWidth="1"/>
    <col min="10498" max="10498" width="10.42578125" style="19" bestFit="1" customWidth="1"/>
    <col min="10499" max="10499" width="7.42578125" style="19" bestFit="1" customWidth="1"/>
    <col min="10500" max="10500" width="6.140625" style="19" bestFit="1" customWidth="1"/>
    <col min="10501" max="10501" width="10.28515625" style="19" bestFit="1" customWidth="1"/>
    <col min="10502" max="10502" width="12.42578125" style="19" bestFit="1" customWidth="1"/>
    <col min="10503" max="10503" width="12.140625" style="19" bestFit="1" customWidth="1"/>
    <col min="10504" max="10504" width="14.28515625" style="19" bestFit="1" customWidth="1"/>
    <col min="10505" max="10505" width="4.7109375" style="19" bestFit="1" customWidth="1"/>
    <col min="10506" max="10749" width="8.85546875" style="19"/>
    <col min="10750" max="10750" width="6.28515625" style="19" bestFit="1" customWidth="1"/>
    <col min="10751" max="10751" width="40.28515625" style="19" bestFit="1" customWidth="1"/>
    <col min="10752" max="10752" width="13.28515625" style="19" bestFit="1" customWidth="1"/>
    <col min="10753" max="10753" width="13" style="19" bestFit="1" customWidth="1"/>
    <col min="10754" max="10754" width="10.42578125" style="19" bestFit="1" customWidth="1"/>
    <col min="10755" max="10755" width="7.42578125" style="19" bestFit="1" customWidth="1"/>
    <col min="10756" max="10756" width="6.140625" style="19" bestFit="1" customWidth="1"/>
    <col min="10757" max="10757" width="10.28515625" style="19" bestFit="1" customWidth="1"/>
    <col min="10758" max="10758" width="12.42578125" style="19" bestFit="1" customWidth="1"/>
    <col min="10759" max="10759" width="12.140625" style="19" bestFit="1" customWidth="1"/>
    <col min="10760" max="10760" width="14.28515625" style="19" bestFit="1" customWidth="1"/>
    <col min="10761" max="10761" width="4.7109375" style="19" bestFit="1" customWidth="1"/>
    <col min="10762" max="11005" width="8.85546875" style="19"/>
    <col min="11006" max="11006" width="6.28515625" style="19" bestFit="1" customWidth="1"/>
    <col min="11007" max="11007" width="40.28515625" style="19" bestFit="1" customWidth="1"/>
    <col min="11008" max="11008" width="13.28515625" style="19" bestFit="1" customWidth="1"/>
    <col min="11009" max="11009" width="13" style="19" bestFit="1" customWidth="1"/>
    <col min="11010" max="11010" width="10.42578125" style="19" bestFit="1" customWidth="1"/>
    <col min="11011" max="11011" width="7.42578125" style="19" bestFit="1" customWidth="1"/>
    <col min="11012" max="11012" width="6.140625" style="19" bestFit="1" customWidth="1"/>
    <col min="11013" max="11013" width="10.28515625" style="19" bestFit="1" customWidth="1"/>
    <col min="11014" max="11014" width="12.42578125" style="19" bestFit="1" customWidth="1"/>
    <col min="11015" max="11015" width="12.140625" style="19" bestFit="1" customWidth="1"/>
    <col min="11016" max="11016" width="14.28515625" style="19" bestFit="1" customWidth="1"/>
    <col min="11017" max="11017" width="4.7109375" style="19" bestFit="1" customWidth="1"/>
    <col min="11018" max="11261" width="8.85546875" style="19"/>
    <col min="11262" max="11262" width="6.28515625" style="19" bestFit="1" customWidth="1"/>
    <col min="11263" max="11263" width="40.28515625" style="19" bestFit="1" customWidth="1"/>
    <col min="11264" max="11264" width="13.28515625" style="19" bestFit="1" customWidth="1"/>
    <col min="11265" max="11265" width="13" style="19" bestFit="1" customWidth="1"/>
    <col min="11266" max="11266" width="10.42578125" style="19" bestFit="1" customWidth="1"/>
    <col min="11267" max="11267" width="7.42578125" style="19" bestFit="1" customWidth="1"/>
    <col min="11268" max="11268" width="6.140625" style="19" bestFit="1" customWidth="1"/>
    <col min="11269" max="11269" width="10.28515625" style="19" bestFit="1" customWidth="1"/>
    <col min="11270" max="11270" width="12.42578125" style="19" bestFit="1" customWidth="1"/>
    <col min="11271" max="11271" width="12.140625" style="19" bestFit="1" customWidth="1"/>
    <col min="11272" max="11272" width="14.28515625" style="19" bestFit="1" customWidth="1"/>
    <col min="11273" max="11273" width="4.7109375" style="19" bestFit="1" customWidth="1"/>
    <col min="11274" max="11517" width="8.85546875" style="19"/>
    <col min="11518" max="11518" width="6.28515625" style="19" bestFit="1" customWidth="1"/>
    <col min="11519" max="11519" width="40.28515625" style="19" bestFit="1" customWidth="1"/>
    <col min="11520" max="11520" width="13.28515625" style="19" bestFit="1" customWidth="1"/>
    <col min="11521" max="11521" width="13" style="19" bestFit="1" customWidth="1"/>
    <col min="11522" max="11522" width="10.42578125" style="19" bestFit="1" customWidth="1"/>
    <col min="11523" max="11523" width="7.42578125" style="19" bestFit="1" customWidth="1"/>
    <col min="11524" max="11524" width="6.140625" style="19" bestFit="1" customWidth="1"/>
    <col min="11525" max="11525" width="10.28515625" style="19" bestFit="1" customWidth="1"/>
    <col min="11526" max="11526" width="12.42578125" style="19" bestFit="1" customWidth="1"/>
    <col min="11527" max="11527" width="12.140625" style="19" bestFit="1" customWidth="1"/>
    <col min="11528" max="11528" width="14.28515625" style="19" bestFit="1" customWidth="1"/>
    <col min="11529" max="11529" width="4.7109375" style="19" bestFit="1" customWidth="1"/>
    <col min="11530" max="11773" width="8.85546875" style="19"/>
    <col min="11774" max="11774" width="6.28515625" style="19" bestFit="1" customWidth="1"/>
    <col min="11775" max="11775" width="40.28515625" style="19" bestFit="1" customWidth="1"/>
    <col min="11776" max="11776" width="13.28515625" style="19" bestFit="1" customWidth="1"/>
    <col min="11777" max="11777" width="13" style="19" bestFit="1" customWidth="1"/>
    <col min="11778" max="11778" width="10.42578125" style="19" bestFit="1" customWidth="1"/>
    <col min="11779" max="11779" width="7.42578125" style="19" bestFit="1" customWidth="1"/>
    <col min="11780" max="11780" width="6.140625" style="19" bestFit="1" customWidth="1"/>
    <col min="11781" max="11781" width="10.28515625" style="19" bestFit="1" customWidth="1"/>
    <col min="11782" max="11782" width="12.42578125" style="19" bestFit="1" customWidth="1"/>
    <col min="11783" max="11783" width="12.140625" style="19" bestFit="1" customWidth="1"/>
    <col min="11784" max="11784" width="14.28515625" style="19" bestFit="1" customWidth="1"/>
    <col min="11785" max="11785" width="4.7109375" style="19" bestFit="1" customWidth="1"/>
    <col min="11786" max="12029" width="8.85546875" style="19"/>
    <col min="12030" max="12030" width="6.28515625" style="19" bestFit="1" customWidth="1"/>
    <col min="12031" max="12031" width="40.28515625" style="19" bestFit="1" customWidth="1"/>
    <col min="12032" max="12032" width="13.28515625" style="19" bestFit="1" customWidth="1"/>
    <col min="12033" max="12033" width="13" style="19" bestFit="1" customWidth="1"/>
    <col min="12034" max="12034" width="10.42578125" style="19" bestFit="1" customWidth="1"/>
    <col min="12035" max="12035" width="7.42578125" style="19" bestFit="1" customWidth="1"/>
    <col min="12036" max="12036" width="6.140625" style="19" bestFit="1" customWidth="1"/>
    <col min="12037" max="12037" width="10.28515625" style="19" bestFit="1" customWidth="1"/>
    <col min="12038" max="12038" width="12.42578125" style="19" bestFit="1" customWidth="1"/>
    <col min="12039" max="12039" width="12.140625" style="19" bestFit="1" customWidth="1"/>
    <col min="12040" max="12040" width="14.28515625" style="19" bestFit="1" customWidth="1"/>
    <col min="12041" max="12041" width="4.7109375" style="19" bestFit="1" customWidth="1"/>
    <col min="12042" max="12285" width="8.85546875" style="19"/>
    <col min="12286" max="12286" width="6.28515625" style="19" bestFit="1" customWidth="1"/>
    <col min="12287" max="12287" width="40.28515625" style="19" bestFit="1" customWidth="1"/>
    <col min="12288" max="12288" width="13.28515625" style="19" bestFit="1" customWidth="1"/>
    <col min="12289" max="12289" width="13" style="19" bestFit="1" customWidth="1"/>
    <col min="12290" max="12290" width="10.42578125" style="19" bestFit="1" customWidth="1"/>
    <col min="12291" max="12291" width="7.42578125" style="19" bestFit="1" customWidth="1"/>
    <col min="12292" max="12292" width="6.140625" style="19" bestFit="1" customWidth="1"/>
    <col min="12293" max="12293" width="10.28515625" style="19" bestFit="1" customWidth="1"/>
    <col min="12294" max="12294" width="12.42578125" style="19" bestFit="1" customWidth="1"/>
    <col min="12295" max="12295" width="12.140625" style="19" bestFit="1" customWidth="1"/>
    <col min="12296" max="12296" width="14.28515625" style="19" bestFit="1" customWidth="1"/>
    <col min="12297" max="12297" width="4.7109375" style="19" bestFit="1" customWidth="1"/>
    <col min="12298" max="12541" width="8.85546875" style="19"/>
    <col min="12542" max="12542" width="6.28515625" style="19" bestFit="1" customWidth="1"/>
    <col min="12543" max="12543" width="40.28515625" style="19" bestFit="1" customWidth="1"/>
    <col min="12544" max="12544" width="13.28515625" style="19" bestFit="1" customWidth="1"/>
    <col min="12545" max="12545" width="13" style="19" bestFit="1" customWidth="1"/>
    <col min="12546" max="12546" width="10.42578125" style="19" bestFit="1" customWidth="1"/>
    <col min="12547" max="12547" width="7.42578125" style="19" bestFit="1" customWidth="1"/>
    <col min="12548" max="12548" width="6.140625" style="19" bestFit="1" customWidth="1"/>
    <col min="12549" max="12549" width="10.28515625" style="19" bestFit="1" customWidth="1"/>
    <col min="12550" max="12550" width="12.42578125" style="19" bestFit="1" customWidth="1"/>
    <col min="12551" max="12551" width="12.140625" style="19" bestFit="1" customWidth="1"/>
    <col min="12552" max="12552" width="14.28515625" style="19" bestFit="1" customWidth="1"/>
    <col min="12553" max="12553" width="4.7109375" style="19" bestFit="1" customWidth="1"/>
    <col min="12554" max="12797" width="8.85546875" style="19"/>
    <col min="12798" max="12798" width="6.28515625" style="19" bestFit="1" customWidth="1"/>
    <col min="12799" max="12799" width="40.28515625" style="19" bestFit="1" customWidth="1"/>
    <col min="12800" max="12800" width="13.28515625" style="19" bestFit="1" customWidth="1"/>
    <col min="12801" max="12801" width="13" style="19" bestFit="1" customWidth="1"/>
    <col min="12802" max="12802" width="10.42578125" style="19" bestFit="1" customWidth="1"/>
    <col min="12803" max="12803" width="7.42578125" style="19" bestFit="1" customWidth="1"/>
    <col min="12804" max="12804" width="6.140625" style="19" bestFit="1" customWidth="1"/>
    <col min="12805" max="12805" width="10.28515625" style="19" bestFit="1" customWidth="1"/>
    <col min="12806" max="12806" width="12.42578125" style="19" bestFit="1" customWidth="1"/>
    <col min="12807" max="12807" width="12.140625" style="19" bestFit="1" customWidth="1"/>
    <col min="12808" max="12808" width="14.28515625" style="19" bestFit="1" customWidth="1"/>
    <col min="12809" max="12809" width="4.7109375" style="19" bestFit="1" customWidth="1"/>
    <col min="12810" max="13053" width="8.85546875" style="19"/>
    <col min="13054" max="13054" width="6.28515625" style="19" bestFit="1" customWidth="1"/>
    <col min="13055" max="13055" width="40.28515625" style="19" bestFit="1" customWidth="1"/>
    <col min="13056" max="13056" width="13.28515625" style="19" bestFit="1" customWidth="1"/>
    <col min="13057" max="13057" width="13" style="19" bestFit="1" customWidth="1"/>
    <col min="13058" max="13058" width="10.42578125" style="19" bestFit="1" customWidth="1"/>
    <col min="13059" max="13059" width="7.42578125" style="19" bestFit="1" customWidth="1"/>
    <col min="13060" max="13060" width="6.140625" style="19" bestFit="1" customWidth="1"/>
    <col min="13061" max="13061" width="10.28515625" style="19" bestFit="1" customWidth="1"/>
    <col min="13062" max="13062" width="12.42578125" style="19" bestFit="1" customWidth="1"/>
    <col min="13063" max="13063" width="12.140625" style="19" bestFit="1" customWidth="1"/>
    <col min="13064" max="13064" width="14.28515625" style="19" bestFit="1" customWidth="1"/>
    <col min="13065" max="13065" width="4.7109375" style="19" bestFit="1" customWidth="1"/>
    <col min="13066" max="13309" width="8.85546875" style="19"/>
    <col min="13310" max="13310" width="6.28515625" style="19" bestFit="1" customWidth="1"/>
    <col min="13311" max="13311" width="40.28515625" style="19" bestFit="1" customWidth="1"/>
    <col min="13312" max="13312" width="13.28515625" style="19" bestFit="1" customWidth="1"/>
    <col min="13313" max="13313" width="13" style="19" bestFit="1" customWidth="1"/>
    <col min="13314" max="13314" width="10.42578125" style="19" bestFit="1" customWidth="1"/>
    <col min="13315" max="13315" width="7.42578125" style="19" bestFit="1" customWidth="1"/>
    <col min="13316" max="13316" width="6.140625" style="19" bestFit="1" customWidth="1"/>
    <col min="13317" max="13317" width="10.28515625" style="19" bestFit="1" customWidth="1"/>
    <col min="13318" max="13318" width="12.42578125" style="19" bestFit="1" customWidth="1"/>
    <col min="13319" max="13319" width="12.140625" style="19" bestFit="1" customWidth="1"/>
    <col min="13320" max="13320" width="14.28515625" style="19" bestFit="1" customWidth="1"/>
    <col min="13321" max="13321" width="4.7109375" style="19" bestFit="1" customWidth="1"/>
    <col min="13322" max="13565" width="8.85546875" style="19"/>
    <col min="13566" max="13566" width="6.28515625" style="19" bestFit="1" customWidth="1"/>
    <col min="13567" max="13567" width="40.28515625" style="19" bestFit="1" customWidth="1"/>
    <col min="13568" max="13568" width="13.28515625" style="19" bestFit="1" customWidth="1"/>
    <col min="13569" max="13569" width="13" style="19" bestFit="1" customWidth="1"/>
    <col min="13570" max="13570" width="10.42578125" style="19" bestFit="1" customWidth="1"/>
    <col min="13571" max="13571" width="7.42578125" style="19" bestFit="1" customWidth="1"/>
    <col min="13572" max="13572" width="6.140625" style="19" bestFit="1" customWidth="1"/>
    <col min="13573" max="13573" width="10.28515625" style="19" bestFit="1" customWidth="1"/>
    <col min="13574" max="13574" width="12.42578125" style="19" bestFit="1" customWidth="1"/>
    <col min="13575" max="13575" width="12.140625" style="19" bestFit="1" customWidth="1"/>
    <col min="13576" max="13576" width="14.28515625" style="19" bestFit="1" customWidth="1"/>
    <col min="13577" max="13577" width="4.7109375" style="19" bestFit="1" customWidth="1"/>
    <col min="13578" max="13821" width="8.85546875" style="19"/>
    <col min="13822" max="13822" width="6.28515625" style="19" bestFit="1" customWidth="1"/>
    <col min="13823" max="13823" width="40.28515625" style="19" bestFit="1" customWidth="1"/>
    <col min="13824" max="13824" width="13.28515625" style="19" bestFit="1" customWidth="1"/>
    <col min="13825" max="13825" width="13" style="19" bestFit="1" customWidth="1"/>
    <col min="13826" max="13826" width="10.42578125" style="19" bestFit="1" customWidth="1"/>
    <col min="13827" max="13827" width="7.42578125" style="19" bestFit="1" customWidth="1"/>
    <col min="13828" max="13828" width="6.140625" style="19" bestFit="1" customWidth="1"/>
    <col min="13829" max="13829" width="10.28515625" style="19" bestFit="1" customWidth="1"/>
    <col min="13830" max="13830" width="12.42578125" style="19" bestFit="1" customWidth="1"/>
    <col min="13831" max="13831" width="12.140625" style="19" bestFit="1" customWidth="1"/>
    <col min="13832" max="13832" width="14.28515625" style="19" bestFit="1" customWidth="1"/>
    <col min="13833" max="13833" width="4.7109375" style="19" bestFit="1" customWidth="1"/>
    <col min="13834" max="14077" width="8.85546875" style="19"/>
    <col min="14078" max="14078" width="6.28515625" style="19" bestFit="1" customWidth="1"/>
    <col min="14079" max="14079" width="40.28515625" style="19" bestFit="1" customWidth="1"/>
    <col min="14080" max="14080" width="13.28515625" style="19" bestFit="1" customWidth="1"/>
    <col min="14081" max="14081" width="13" style="19" bestFit="1" customWidth="1"/>
    <col min="14082" max="14082" width="10.42578125" style="19" bestFit="1" customWidth="1"/>
    <col min="14083" max="14083" width="7.42578125" style="19" bestFit="1" customWidth="1"/>
    <col min="14084" max="14084" width="6.140625" style="19" bestFit="1" customWidth="1"/>
    <col min="14085" max="14085" width="10.28515625" style="19" bestFit="1" customWidth="1"/>
    <col min="14086" max="14086" width="12.42578125" style="19" bestFit="1" customWidth="1"/>
    <col min="14087" max="14087" width="12.140625" style="19" bestFit="1" customWidth="1"/>
    <col min="14088" max="14088" width="14.28515625" style="19" bestFit="1" customWidth="1"/>
    <col min="14089" max="14089" width="4.7109375" style="19" bestFit="1" customWidth="1"/>
    <col min="14090" max="14333" width="8.85546875" style="19"/>
    <col min="14334" max="14334" width="6.28515625" style="19" bestFit="1" customWidth="1"/>
    <col min="14335" max="14335" width="40.28515625" style="19" bestFit="1" customWidth="1"/>
    <col min="14336" max="14336" width="13.28515625" style="19" bestFit="1" customWidth="1"/>
    <col min="14337" max="14337" width="13" style="19" bestFit="1" customWidth="1"/>
    <col min="14338" max="14338" width="10.42578125" style="19" bestFit="1" customWidth="1"/>
    <col min="14339" max="14339" width="7.42578125" style="19" bestFit="1" customWidth="1"/>
    <col min="14340" max="14340" width="6.140625" style="19" bestFit="1" customWidth="1"/>
    <col min="14341" max="14341" width="10.28515625" style="19" bestFit="1" customWidth="1"/>
    <col min="14342" max="14342" width="12.42578125" style="19" bestFit="1" customWidth="1"/>
    <col min="14343" max="14343" width="12.140625" style="19" bestFit="1" customWidth="1"/>
    <col min="14344" max="14344" width="14.28515625" style="19" bestFit="1" customWidth="1"/>
    <col min="14345" max="14345" width="4.7109375" style="19" bestFit="1" customWidth="1"/>
    <col min="14346" max="14589" width="8.85546875" style="19"/>
    <col min="14590" max="14590" width="6.28515625" style="19" bestFit="1" customWidth="1"/>
    <col min="14591" max="14591" width="40.28515625" style="19" bestFit="1" customWidth="1"/>
    <col min="14592" max="14592" width="13.28515625" style="19" bestFit="1" customWidth="1"/>
    <col min="14593" max="14593" width="13" style="19" bestFit="1" customWidth="1"/>
    <col min="14594" max="14594" width="10.42578125" style="19" bestFit="1" customWidth="1"/>
    <col min="14595" max="14595" width="7.42578125" style="19" bestFit="1" customWidth="1"/>
    <col min="14596" max="14596" width="6.140625" style="19" bestFit="1" customWidth="1"/>
    <col min="14597" max="14597" width="10.28515625" style="19" bestFit="1" customWidth="1"/>
    <col min="14598" max="14598" width="12.42578125" style="19" bestFit="1" customWidth="1"/>
    <col min="14599" max="14599" width="12.140625" style="19" bestFit="1" customWidth="1"/>
    <col min="14600" max="14600" width="14.28515625" style="19" bestFit="1" customWidth="1"/>
    <col min="14601" max="14601" width="4.7109375" style="19" bestFit="1" customWidth="1"/>
    <col min="14602" max="14845" width="8.85546875" style="19"/>
    <col min="14846" max="14846" width="6.28515625" style="19" bestFit="1" customWidth="1"/>
    <col min="14847" max="14847" width="40.28515625" style="19" bestFit="1" customWidth="1"/>
    <col min="14848" max="14848" width="13.28515625" style="19" bestFit="1" customWidth="1"/>
    <col min="14849" max="14849" width="13" style="19" bestFit="1" customWidth="1"/>
    <col min="14850" max="14850" width="10.42578125" style="19" bestFit="1" customWidth="1"/>
    <col min="14851" max="14851" width="7.42578125" style="19" bestFit="1" customWidth="1"/>
    <col min="14852" max="14852" width="6.140625" style="19" bestFit="1" customWidth="1"/>
    <col min="14853" max="14853" width="10.28515625" style="19" bestFit="1" customWidth="1"/>
    <col min="14854" max="14854" width="12.42578125" style="19" bestFit="1" customWidth="1"/>
    <col min="14855" max="14855" width="12.140625" style="19" bestFit="1" customWidth="1"/>
    <col min="14856" max="14856" width="14.28515625" style="19" bestFit="1" customWidth="1"/>
    <col min="14857" max="14857" width="4.7109375" style="19" bestFit="1" customWidth="1"/>
    <col min="14858" max="15101" width="8.85546875" style="19"/>
    <col min="15102" max="15102" width="6.28515625" style="19" bestFit="1" customWidth="1"/>
    <col min="15103" max="15103" width="40.28515625" style="19" bestFit="1" customWidth="1"/>
    <col min="15104" max="15104" width="13.28515625" style="19" bestFit="1" customWidth="1"/>
    <col min="15105" max="15105" width="13" style="19" bestFit="1" customWidth="1"/>
    <col min="15106" max="15106" width="10.42578125" style="19" bestFit="1" customWidth="1"/>
    <col min="15107" max="15107" width="7.42578125" style="19" bestFit="1" customWidth="1"/>
    <col min="15108" max="15108" width="6.140625" style="19" bestFit="1" customWidth="1"/>
    <col min="15109" max="15109" width="10.28515625" style="19" bestFit="1" customWidth="1"/>
    <col min="15110" max="15110" width="12.42578125" style="19" bestFit="1" customWidth="1"/>
    <col min="15111" max="15111" width="12.140625" style="19" bestFit="1" customWidth="1"/>
    <col min="15112" max="15112" width="14.28515625" style="19" bestFit="1" customWidth="1"/>
    <col min="15113" max="15113" width="4.7109375" style="19" bestFit="1" customWidth="1"/>
    <col min="15114" max="15357" width="8.85546875" style="19"/>
    <col min="15358" max="15358" width="6.28515625" style="19" bestFit="1" customWidth="1"/>
    <col min="15359" max="15359" width="40.28515625" style="19" bestFit="1" customWidth="1"/>
    <col min="15360" max="15360" width="13.28515625" style="19" bestFit="1" customWidth="1"/>
    <col min="15361" max="15361" width="13" style="19" bestFit="1" customWidth="1"/>
    <col min="15362" max="15362" width="10.42578125" style="19" bestFit="1" customWidth="1"/>
    <col min="15363" max="15363" width="7.42578125" style="19" bestFit="1" customWidth="1"/>
    <col min="15364" max="15364" width="6.140625" style="19" bestFit="1" customWidth="1"/>
    <col min="15365" max="15365" width="10.28515625" style="19" bestFit="1" customWidth="1"/>
    <col min="15366" max="15366" width="12.42578125" style="19" bestFit="1" customWidth="1"/>
    <col min="15367" max="15367" width="12.140625" style="19" bestFit="1" customWidth="1"/>
    <col min="15368" max="15368" width="14.28515625" style="19" bestFit="1" customWidth="1"/>
    <col min="15369" max="15369" width="4.7109375" style="19" bestFit="1" customWidth="1"/>
    <col min="15370" max="15613" width="8.85546875" style="19"/>
    <col min="15614" max="15614" width="6.28515625" style="19" bestFit="1" customWidth="1"/>
    <col min="15615" max="15615" width="40.28515625" style="19" bestFit="1" customWidth="1"/>
    <col min="15616" max="15616" width="13.28515625" style="19" bestFit="1" customWidth="1"/>
    <col min="15617" max="15617" width="13" style="19" bestFit="1" customWidth="1"/>
    <col min="15618" max="15618" width="10.42578125" style="19" bestFit="1" customWidth="1"/>
    <col min="15619" max="15619" width="7.42578125" style="19" bestFit="1" customWidth="1"/>
    <col min="15620" max="15620" width="6.140625" style="19" bestFit="1" customWidth="1"/>
    <col min="15621" max="15621" width="10.28515625" style="19" bestFit="1" customWidth="1"/>
    <col min="15622" max="15622" width="12.42578125" style="19" bestFit="1" customWidth="1"/>
    <col min="15623" max="15623" width="12.140625" style="19" bestFit="1" customWidth="1"/>
    <col min="15624" max="15624" width="14.28515625" style="19" bestFit="1" customWidth="1"/>
    <col min="15625" max="15625" width="4.7109375" style="19" bestFit="1" customWidth="1"/>
    <col min="15626" max="15869" width="8.85546875" style="19"/>
    <col min="15870" max="15870" width="6.28515625" style="19" bestFit="1" customWidth="1"/>
    <col min="15871" max="15871" width="40.28515625" style="19" bestFit="1" customWidth="1"/>
    <col min="15872" max="15872" width="13.28515625" style="19" bestFit="1" customWidth="1"/>
    <col min="15873" max="15873" width="13" style="19" bestFit="1" customWidth="1"/>
    <col min="15874" max="15874" width="10.42578125" style="19" bestFit="1" customWidth="1"/>
    <col min="15875" max="15875" width="7.42578125" style="19" bestFit="1" customWidth="1"/>
    <col min="15876" max="15876" width="6.140625" style="19" bestFit="1" customWidth="1"/>
    <col min="15877" max="15877" width="10.28515625" style="19" bestFit="1" customWidth="1"/>
    <col min="15878" max="15878" width="12.42578125" style="19" bestFit="1" customWidth="1"/>
    <col min="15879" max="15879" width="12.140625" style="19" bestFit="1" customWidth="1"/>
    <col min="15880" max="15880" width="14.28515625" style="19" bestFit="1" customWidth="1"/>
    <col min="15881" max="15881" width="4.7109375" style="19" bestFit="1" customWidth="1"/>
    <col min="15882" max="16125" width="8.85546875" style="19"/>
    <col min="16126" max="16126" width="6.28515625" style="19" bestFit="1" customWidth="1"/>
    <col min="16127" max="16127" width="40.28515625" style="19" bestFit="1" customWidth="1"/>
    <col min="16128" max="16128" width="13.28515625" style="19" bestFit="1" customWidth="1"/>
    <col min="16129" max="16129" width="13" style="19" bestFit="1" customWidth="1"/>
    <col min="16130" max="16130" width="10.42578125" style="19" bestFit="1" customWidth="1"/>
    <col min="16131" max="16131" width="7.42578125" style="19" bestFit="1" customWidth="1"/>
    <col min="16132" max="16132" width="6.140625" style="19" bestFit="1" customWidth="1"/>
    <col min="16133" max="16133" width="10.28515625" style="19" bestFit="1" customWidth="1"/>
    <col min="16134" max="16134" width="12.42578125" style="19" bestFit="1" customWidth="1"/>
    <col min="16135" max="16135" width="12.140625" style="19" bestFit="1" customWidth="1"/>
    <col min="16136" max="16136" width="14.28515625" style="19" bestFit="1" customWidth="1"/>
    <col min="16137" max="16137" width="4.7109375" style="19" bestFit="1" customWidth="1"/>
    <col min="16138" max="16384" width="8.85546875" style="19"/>
  </cols>
  <sheetData>
    <row r="1" spans="1:10" ht="15.75" customHeight="1">
      <c r="A1" s="1198" t="s">
        <v>1167</v>
      </c>
      <c r="B1" s="1198"/>
    </row>
    <row r="2" spans="1:10" s="22" customFormat="1" ht="60">
      <c r="A2" s="91" t="s">
        <v>209</v>
      </c>
      <c r="B2" s="91" t="s">
        <v>157</v>
      </c>
      <c r="C2" s="166" t="s">
        <v>210</v>
      </c>
      <c r="D2" s="166" t="s">
        <v>211</v>
      </c>
      <c r="E2" s="167" t="s">
        <v>367</v>
      </c>
      <c r="F2" s="168" t="s">
        <v>158</v>
      </c>
      <c r="G2" s="168" t="s">
        <v>433</v>
      </c>
      <c r="H2" s="168" t="s">
        <v>368</v>
      </c>
      <c r="I2" s="168" t="s">
        <v>369</v>
      </c>
      <c r="J2" s="168" t="s">
        <v>370</v>
      </c>
    </row>
    <row r="3" spans="1:10" s="22" customFormat="1" ht="18" customHeight="1">
      <c r="A3" s="111">
        <v>1</v>
      </c>
      <c r="B3" s="169" t="s">
        <v>1082</v>
      </c>
      <c r="C3" s="251">
        <v>551.40486529999998</v>
      </c>
      <c r="D3" s="252">
        <v>613932.28732309001</v>
      </c>
      <c r="E3" s="773">
        <v>10.5</v>
      </c>
      <c r="F3" s="253">
        <v>1.3</v>
      </c>
      <c r="G3" s="253">
        <v>0.6</v>
      </c>
      <c r="H3" s="171">
        <v>0</v>
      </c>
      <c r="I3" s="171">
        <v>0</v>
      </c>
      <c r="J3" s="171" t="s">
        <v>212</v>
      </c>
    </row>
    <row r="4" spans="1:10" s="22" customFormat="1" ht="18" customHeight="1">
      <c r="A4" s="111">
        <v>2</v>
      </c>
      <c r="B4" s="169" t="s">
        <v>1083</v>
      </c>
      <c r="C4" s="251">
        <v>6339.4419200000002</v>
      </c>
      <c r="D4" s="252">
        <v>601606.40798354999</v>
      </c>
      <c r="E4" s="773">
        <v>10.3</v>
      </c>
      <c r="F4" s="253">
        <v>0.9</v>
      </c>
      <c r="G4" s="253">
        <v>0.3</v>
      </c>
      <c r="H4" s="171">
        <v>0</v>
      </c>
      <c r="I4" s="171">
        <v>0</v>
      </c>
      <c r="J4" s="171" t="s">
        <v>212</v>
      </c>
    </row>
    <row r="5" spans="1:10" s="22" customFormat="1" ht="18" customHeight="1">
      <c r="A5" s="111">
        <v>3</v>
      </c>
      <c r="B5" s="169" t="s">
        <v>1084</v>
      </c>
      <c r="C5" s="251">
        <v>2183.8721774999999</v>
      </c>
      <c r="D5" s="252">
        <v>514499.48740707</v>
      </c>
      <c r="E5" s="773">
        <v>8.8000000000000007</v>
      </c>
      <c r="F5" s="253">
        <v>0.7</v>
      </c>
      <c r="G5" s="253">
        <v>0.2</v>
      </c>
      <c r="H5" s="171">
        <v>0</v>
      </c>
      <c r="I5" s="171">
        <v>0</v>
      </c>
      <c r="J5" s="171" t="s">
        <v>212</v>
      </c>
    </row>
    <row r="6" spans="1:10" s="22" customFormat="1" ht="18" customHeight="1">
      <c r="A6" s="111">
        <v>4</v>
      </c>
      <c r="B6" s="169" t="s">
        <v>1085</v>
      </c>
      <c r="C6" s="251">
        <v>349.40880820000001</v>
      </c>
      <c r="D6" s="252">
        <v>422802.12836241</v>
      </c>
      <c r="E6" s="773">
        <v>7.2</v>
      </c>
      <c r="F6" s="253">
        <v>1.5</v>
      </c>
      <c r="G6" s="253">
        <v>0.6</v>
      </c>
      <c r="H6" s="171">
        <v>0</v>
      </c>
      <c r="I6" s="171">
        <v>0</v>
      </c>
      <c r="J6" s="171" t="s">
        <v>212</v>
      </c>
    </row>
    <row r="7" spans="1:10" s="22" customFormat="1" ht="18" customHeight="1">
      <c r="A7" s="111">
        <v>5</v>
      </c>
      <c r="B7" s="169" t="s">
        <v>1086</v>
      </c>
      <c r="C7" s="251">
        <v>1383.5500328000001</v>
      </c>
      <c r="D7" s="252">
        <v>415266.39897315</v>
      </c>
      <c r="E7" s="773">
        <v>7.1</v>
      </c>
      <c r="F7" s="253">
        <v>1.7</v>
      </c>
      <c r="G7" s="253">
        <v>0.6</v>
      </c>
      <c r="H7" s="171">
        <v>0</v>
      </c>
      <c r="I7" s="171">
        <v>0</v>
      </c>
      <c r="J7" s="171" t="s">
        <v>212</v>
      </c>
    </row>
    <row r="8" spans="1:10" s="22" customFormat="1" ht="18" customHeight="1">
      <c r="A8" s="111">
        <v>6</v>
      </c>
      <c r="B8" s="169" t="s">
        <v>1087</v>
      </c>
      <c r="C8" s="251">
        <v>375.23847060000003</v>
      </c>
      <c r="D8" s="252">
        <v>318391.93604688998</v>
      </c>
      <c r="E8" s="773">
        <v>5.4</v>
      </c>
      <c r="F8" s="253">
        <v>0.6</v>
      </c>
      <c r="G8" s="253">
        <v>0.2</v>
      </c>
      <c r="H8" s="171">
        <v>0</v>
      </c>
      <c r="I8" s="171">
        <v>0</v>
      </c>
      <c r="J8" s="171" t="s">
        <v>212</v>
      </c>
    </row>
    <row r="9" spans="1:10" s="22" customFormat="1" ht="18" customHeight="1">
      <c r="A9" s="111">
        <v>7</v>
      </c>
      <c r="B9" s="169" t="s">
        <v>1088</v>
      </c>
      <c r="C9" s="251">
        <v>990.91783399999997</v>
      </c>
      <c r="D9" s="252">
        <v>250640.46501951999</v>
      </c>
      <c r="E9" s="773">
        <v>4.3</v>
      </c>
      <c r="F9" s="253">
        <v>1.2</v>
      </c>
      <c r="G9" s="253">
        <v>0.4</v>
      </c>
      <c r="H9" s="171">
        <v>0</v>
      </c>
      <c r="I9" s="171">
        <v>0</v>
      </c>
      <c r="J9" s="171" t="s">
        <v>212</v>
      </c>
    </row>
    <row r="10" spans="1:10" s="22" customFormat="1" ht="18" customHeight="1">
      <c r="A10" s="111">
        <v>8</v>
      </c>
      <c r="B10" s="169" t="s">
        <v>1089</v>
      </c>
      <c r="C10" s="251">
        <v>234.95678190000001</v>
      </c>
      <c r="D10" s="252">
        <v>210696.35186512501</v>
      </c>
      <c r="E10" s="773">
        <v>3.6</v>
      </c>
      <c r="F10" s="253">
        <v>0.4</v>
      </c>
      <c r="G10" s="253">
        <v>0.2</v>
      </c>
      <c r="H10" s="171">
        <v>0</v>
      </c>
      <c r="I10" s="171">
        <v>0</v>
      </c>
      <c r="J10" s="171" t="s">
        <v>212</v>
      </c>
    </row>
    <row r="11" spans="1:10" s="22" customFormat="1" ht="18" customHeight="1">
      <c r="A11" s="111">
        <v>9</v>
      </c>
      <c r="B11" s="169" t="s">
        <v>1090</v>
      </c>
      <c r="C11" s="251">
        <v>612.67987359999995</v>
      </c>
      <c r="D11" s="252">
        <v>189225.52912409999</v>
      </c>
      <c r="E11" s="773">
        <v>3.2</v>
      </c>
      <c r="F11" s="253">
        <v>1.6</v>
      </c>
      <c r="G11" s="253">
        <v>0.5</v>
      </c>
      <c r="H11" s="171">
        <v>0</v>
      </c>
      <c r="I11" s="171">
        <v>0</v>
      </c>
      <c r="J11" s="171" t="s">
        <v>212</v>
      </c>
    </row>
    <row r="12" spans="1:10" s="22" customFormat="1" ht="18" customHeight="1">
      <c r="A12" s="111">
        <v>10</v>
      </c>
      <c r="B12" s="169" t="s">
        <v>1091</v>
      </c>
      <c r="C12" s="251">
        <v>1230.6841331999999</v>
      </c>
      <c r="D12" s="252">
        <v>175983.48014771999</v>
      </c>
      <c r="E12" s="773">
        <v>3</v>
      </c>
      <c r="F12" s="253">
        <v>0.6</v>
      </c>
      <c r="G12" s="253">
        <v>0.2</v>
      </c>
      <c r="H12" s="171">
        <v>0</v>
      </c>
      <c r="I12" s="171">
        <v>0</v>
      </c>
      <c r="J12" s="171" t="s">
        <v>212</v>
      </c>
    </row>
    <row r="13" spans="1:10" s="22" customFormat="1" ht="18" customHeight="1">
      <c r="A13" s="111">
        <v>11</v>
      </c>
      <c r="B13" s="169" t="s">
        <v>1092</v>
      </c>
      <c r="C13" s="251">
        <v>280.8591796</v>
      </c>
      <c r="D13" s="252">
        <v>162411.27931536999</v>
      </c>
      <c r="E13" s="773">
        <v>2.8</v>
      </c>
      <c r="F13" s="253">
        <v>1.1000000000000001</v>
      </c>
      <c r="G13" s="253">
        <v>0.4</v>
      </c>
      <c r="H13" s="171">
        <v>0</v>
      </c>
      <c r="I13" s="171">
        <v>0</v>
      </c>
      <c r="J13" s="171" t="s">
        <v>212</v>
      </c>
    </row>
    <row r="14" spans="1:10" s="22" customFormat="1" ht="18" customHeight="1">
      <c r="A14" s="111">
        <v>12</v>
      </c>
      <c r="B14" s="169" t="s">
        <v>1094</v>
      </c>
      <c r="C14" s="251">
        <v>120.5099678</v>
      </c>
      <c r="D14" s="252">
        <v>143217.90633791999</v>
      </c>
      <c r="E14" s="773">
        <v>2.4</v>
      </c>
      <c r="F14" s="253">
        <v>1.7</v>
      </c>
      <c r="G14" s="253">
        <v>0.5</v>
      </c>
      <c r="H14" s="171">
        <v>0</v>
      </c>
      <c r="I14" s="171">
        <v>0</v>
      </c>
      <c r="J14" s="171" t="s">
        <v>212</v>
      </c>
    </row>
    <row r="15" spans="1:10" s="22" customFormat="1" ht="18" customHeight="1">
      <c r="A15" s="111">
        <v>13</v>
      </c>
      <c r="B15" s="169" t="s">
        <v>1096</v>
      </c>
      <c r="C15" s="251">
        <v>892.46115339999994</v>
      </c>
      <c r="D15" s="252">
        <v>135295.77384225</v>
      </c>
      <c r="E15" s="773">
        <v>2.2999999999999998</v>
      </c>
      <c r="F15" s="253">
        <v>1.5</v>
      </c>
      <c r="G15" s="253">
        <v>0.5</v>
      </c>
      <c r="H15" s="171">
        <v>0</v>
      </c>
      <c r="I15" s="171">
        <v>0</v>
      </c>
      <c r="J15" s="171" t="s">
        <v>212</v>
      </c>
    </row>
    <row r="16" spans="1:10" s="22" customFormat="1" ht="18" customHeight="1">
      <c r="A16" s="111">
        <v>14</v>
      </c>
      <c r="B16" s="169" t="s">
        <v>1093</v>
      </c>
      <c r="C16" s="251">
        <v>2746.0136339999999</v>
      </c>
      <c r="D16" s="252">
        <v>127993.954470975</v>
      </c>
      <c r="E16" s="773">
        <v>2.2000000000000002</v>
      </c>
      <c r="F16" s="253">
        <v>0.7</v>
      </c>
      <c r="G16" s="253">
        <v>0.1</v>
      </c>
      <c r="H16" s="171">
        <v>0</v>
      </c>
      <c r="I16" s="171">
        <v>0</v>
      </c>
      <c r="J16" s="171" t="s">
        <v>212</v>
      </c>
    </row>
    <row r="17" spans="1:10" s="22" customFormat="1" ht="18" customHeight="1">
      <c r="A17" s="111">
        <v>15</v>
      </c>
      <c r="B17" s="169" t="s">
        <v>1095</v>
      </c>
      <c r="C17" s="251">
        <v>95.919779000000005</v>
      </c>
      <c r="D17" s="252">
        <v>114851.52381504</v>
      </c>
      <c r="E17" s="773">
        <v>2</v>
      </c>
      <c r="F17" s="253">
        <v>0.7</v>
      </c>
      <c r="G17" s="253">
        <v>0.2</v>
      </c>
      <c r="H17" s="171">
        <v>0</v>
      </c>
      <c r="I17" s="171">
        <v>0</v>
      </c>
      <c r="J17" s="171" t="s">
        <v>212</v>
      </c>
    </row>
    <row r="18" spans="1:10" s="22" customFormat="1" ht="18" customHeight="1">
      <c r="A18" s="111">
        <v>16</v>
      </c>
      <c r="B18" s="169" t="s">
        <v>1097</v>
      </c>
      <c r="C18" s="251">
        <v>542.73301919999994</v>
      </c>
      <c r="D18" s="252">
        <v>96769.704123689997</v>
      </c>
      <c r="E18" s="773">
        <v>1.7</v>
      </c>
      <c r="F18" s="253">
        <v>0.7</v>
      </c>
      <c r="G18" s="253">
        <v>0.2</v>
      </c>
      <c r="H18" s="171">
        <v>0</v>
      </c>
      <c r="I18" s="171">
        <v>0</v>
      </c>
      <c r="J18" s="171" t="s">
        <v>212</v>
      </c>
    </row>
    <row r="19" spans="1:10" s="22" customFormat="1" ht="18" customHeight="1">
      <c r="A19" s="111">
        <v>17</v>
      </c>
      <c r="B19" s="169" t="s">
        <v>1098</v>
      </c>
      <c r="C19" s="251">
        <v>151.04003</v>
      </c>
      <c r="D19" s="252">
        <v>85083.077118369998</v>
      </c>
      <c r="E19" s="773">
        <v>1.5</v>
      </c>
      <c r="F19" s="253">
        <v>0.9</v>
      </c>
      <c r="G19" s="253">
        <v>0.3</v>
      </c>
      <c r="H19" s="171">
        <v>0</v>
      </c>
      <c r="I19" s="171">
        <v>0</v>
      </c>
      <c r="J19" s="171" t="s">
        <v>212</v>
      </c>
    </row>
    <row r="20" spans="1:10" s="22" customFormat="1" ht="18" customHeight="1">
      <c r="A20" s="111">
        <v>18</v>
      </c>
      <c r="B20" s="169" t="s">
        <v>1113</v>
      </c>
      <c r="C20" s="251">
        <v>1196.5898830000001</v>
      </c>
      <c r="D20" s="252">
        <v>73634.6263378</v>
      </c>
      <c r="E20" s="773">
        <v>1.3</v>
      </c>
      <c r="F20" s="253">
        <v>1.2</v>
      </c>
      <c r="G20" s="253">
        <v>0.3</v>
      </c>
      <c r="H20" s="171">
        <v>0</v>
      </c>
      <c r="I20" s="171">
        <v>0</v>
      </c>
      <c r="J20" s="171" t="s">
        <v>212</v>
      </c>
    </row>
    <row r="21" spans="1:10" s="22" customFormat="1" ht="18" customHeight="1">
      <c r="A21" s="111">
        <v>19</v>
      </c>
      <c r="B21" s="169" t="s">
        <v>1102</v>
      </c>
      <c r="C21" s="251">
        <v>1143.3282443999999</v>
      </c>
      <c r="D21" s="252">
        <v>72246.792033449994</v>
      </c>
      <c r="E21" s="773">
        <v>1.2</v>
      </c>
      <c r="F21" s="253">
        <v>0.7</v>
      </c>
      <c r="G21" s="253">
        <v>0.1</v>
      </c>
      <c r="H21" s="171">
        <v>0</v>
      </c>
      <c r="I21" s="171">
        <v>0</v>
      </c>
      <c r="J21" s="171" t="s">
        <v>212</v>
      </c>
    </row>
    <row r="22" spans="1:10" s="22" customFormat="1" ht="18" customHeight="1">
      <c r="A22" s="111">
        <v>20</v>
      </c>
      <c r="B22" s="169" t="s">
        <v>1100</v>
      </c>
      <c r="C22" s="251">
        <v>239.92753300000001</v>
      </c>
      <c r="D22" s="252">
        <v>71475.154328774996</v>
      </c>
      <c r="E22" s="773">
        <v>1.2</v>
      </c>
      <c r="F22" s="253">
        <v>0.6</v>
      </c>
      <c r="G22" s="253">
        <v>0.2</v>
      </c>
      <c r="H22" s="171">
        <v>0</v>
      </c>
      <c r="I22" s="171">
        <v>0</v>
      </c>
      <c r="J22" s="171" t="s">
        <v>212</v>
      </c>
    </row>
    <row r="23" spans="1:10" s="22" customFormat="1" ht="18" customHeight="1">
      <c r="A23" s="111">
        <v>21</v>
      </c>
      <c r="B23" s="169" t="s">
        <v>1099</v>
      </c>
      <c r="C23" s="251">
        <v>621.596272</v>
      </c>
      <c r="D23" s="252">
        <v>72108.884879445002</v>
      </c>
      <c r="E23" s="773">
        <v>1.2</v>
      </c>
      <c r="F23" s="253">
        <v>1.1000000000000001</v>
      </c>
      <c r="G23" s="253">
        <v>0.3</v>
      </c>
      <c r="H23" s="171">
        <v>0</v>
      </c>
      <c r="I23" s="171">
        <v>0</v>
      </c>
      <c r="J23" s="171" t="s">
        <v>212</v>
      </c>
    </row>
    <row r="24" spans="1:10" s="22" customFormat="1" ht="18" customHeight="1">
      <c r="A24" s="111">
        <v>22</v>
      </c>
      <c r="B24" s="169" t="s">
        <v>1104</v>
      </c>
      <c r="C24" s="251">
        <v>288.65339799999998</v>
      </c>
      <c r="D24" s="252">
        <v>70704.620046790005</v>
      </c>
      <c r="E24" s="773">
        <v>1.2</v>
      </c>
      <c r="F24" s="253">
        <v>1</v>
      </c>
      <c r="G24" s="253">
        <v>0.4</v>
      </c>
      <c r="H24" s="171">
        <v>0</v>
      </c>
      <c r="I24" s="171">
        <v>0</v>
      </c>
      <c r="J24" s="171" t="s">
        <v>212</v>
      </c>
    </row>
    <row r="25" spans="1:10" s="22" customFormat="1" ht="18" customHeight="1">
      <c r="A25" s="111">
        <v>23</v>
      </c>
      <c r="B25" s="169" t="s">
        <v>1101</v>
      </c>
      <c r="C25" s="251">
        <v>494.499841</v>
      </c>
      <c r="D25" s="252">
        <v>61701.797318559999</v>
      </c>
      <c r="E25" s="773">
        <v>1.1000000000000001</v>
      </c>
      <c r="F25" s="253">
        <v>0.8</v>
      </c>
      <c r="G25" s="253">
        <v>0.2</v>
      </c>
      <c r="H25" s="171">
        <v>0</v>
      </c>
      <c r="I25" s="171">
        <v>0</v>
      </c>
      <c r="J25" s="171" t="s">
        <v>212</v>
      </c>
    </row>
    <row r="26" spans="1:10" s="22" customFormat="1" ht="18" customHeight="1">
      <c r="A26" s="111">
        <v>24</v>
      </c>
      <c r="B26" s="169" t="s">
        <v>1103</v>
      </c>
      <c r="C26" s="251">
        <v>85.6848095</v>
      </c>
      <c r="D26" s="252">
        <v>65338.268942750001</v>
      </c>
      <c r="E26" s="773">
        <v>1.1000000000000001</v>
      </c>
      <c r="F26" s="253">
        <v>0.3</v>
      </c>
      <c r="G26" s="253">
        <v>0</v>
      </c>
      <c r="H26" s="171">
        <v>0</v>
      </c>
      <c r="I26" s="171">
        <v>0</v>
      </c>
      <c r="J26" s="171" t="s">
        <v>212</v>
      </c>
    </row>
    <row r="27" spans="1:10" s="22" customFormat="1" ht="18" customHeight="1">
      <c r="A27" s="111">
        <v>25</v>
      </c>
      <c r="B27" s="169" t="s">
        <v>1105</v>
      </c>
      <c r="C27" s="251">
        <v>88.778616</v>
      </c>
      <c r="D27" s="252">
        <v>62378.452159599998</v>
      </c>
      <c r="E27" s="773">
        <v>1.1000000000000001</v>
      </c>
      <c r="F27" s="253">
        <v>0.9</v>
      </c>
      <c r="G27" s="253">
        <v>0.3</v>
      </c>
      <c r="H27" s="171">
        <v>0</v>
      </c>
      <c r="I27" s="171">
        <v>0</v>
      </c>
      <c r="J27" s="171" t="s">
        <v>212</v>
      </c>
    </row>
    <row r="28" spans="1:10" s="22" customFormat="1" ht="18" customHeight="1">
      <c r="A28" s="111">
        <v>26</v>
      </c>
      <c r="B28" s="169" t="s">
        <v>1110</v>
      </c>
      <c r="C28" s="251">
        <v>5231.5896480000001</v>
      </c>
      <c r="D28" s="252">
        <v>56018.507866200001</v>
      </c>
      <c r="E28" s="773">
        <v>1</v>
      </c>
      <c r="F28" s="253">
        <v>0.8</v>
      </c>
      <c r="G28" s="253">
        <v>0.2</v>
      </c>
      <c r="H28" s="171">
        <v>0</v>
      </c>
      <c r="I28" s="171">
        <v>0</v>
      </c>
      <c r="J28" s="171" t="s">
        <v>212</v>
      </c>
    </row>
    <row r="29" spans="1:10" s="22" customFormat="1" ht="18" customHeight="1">
      <c r="A29" s="111">
        <v>27</v>
      </c>
      <c r="B29" s="169" t="s">
        <v>1106</v>
      </c>
      <c r="C29" s="251">
        <v>96.415716000000003</v>
      </c>
      <c r="D29" s="252">
        <v>58551.246399224998</v>
      </c>
      <c r="E29" s="773">
        <v>1</v>
      </c>
      <c r="F29" s="253">
        <v>0.3</v>
      </c>
      <c r="G29" s="253">
        <v>0.1</v>
      </c>
      <c r="H29" s="171">
        <v>0</v>
      </c>
      <c r="I29" s="171">
        <v>0</v>
      </c>
      <c r="J29" s="171" t="s">
        <v>212</v>
      </c>
    </row>
    <row r="30" spans="1:10" s="22" customFormat="1" ht="18" customHeight="1">
      <c r="A30" s="111">
        <v>28</v>
      </c>
      <c r="B30" s="169" t="s">
        <v>1108</v>
      </c>
      <c r="C30" s="251">
        <v>773.15518699999996</v>
      </c>
      <c r="D30" s="252">
        <v>53123.883402195002</v>
      </c>
      <c r="E30" s="773">
        <v>0.9</v>
      </c>
      <c r="F30" s="253">
        <v>1.7</v>
      </c>
      <c r="G30" s="253">
        <v>0.4</v>
      </c>
      <c r="H30" s="171">
        <v>0</v>
      </c>
      <c r="I30" s="171">
        <v>0</v>
      </c>
      <c r="J30" s="171" t="s">
        <v>212</v>
      </c>
    </row>
    <row r="31" spans="1:10" s="22" customFormat="1" ht="18" customHeight="1">
      <c r="A31" s="111">
        <v>29</v>
      </c>
      <c r="B31" s="169" t="s">
        <v>1116</v>
      </c>
      <c r="C31" s="251">
        <v>406.35035219999997</v>
      </c>
      <c r="D31" s="252">
        <v>53787.218042715002</v>
      </c>
      <c r="E31" s="773">
        <v>0.9</v>
      </c>
      <c r="F31" s="253">
        <v>1.1000000000000001</v>
      </c>
      <c r="G31" s="253">
        <v>0.3</v>
      </c>
      <c r="H31" s="171">
        <v>0</v>
      </c>
      <c r="I31" s="171">
        <v>0</v>
      </c>
      <c r="J31" s="171" t="s">
        <v>212</v>
      </c>
    </row>
    <row r="32" spans="1:10" s="22" customFormat="1" ht="18" customHeight="1">
      <c r="A32" s="111">
        <v>30</v>
      </c>
      <c r="B32" s="169" t="s">
        <v>1112</v>
      </c>
      <c r="C32" s="251">
        <v>9894.5572800000009</v>
      </c>
      <c r="D32" s="252">
        <v>50602.216992105001</v>
      </c>
      <c r="E32" s="773">
        <v>0.9</v>
      </c>
      <c r="F32" s="253">
        <v>0.8</v>
      </c>
      <c r="G32" s="253">
        <v>0.2</v>
      </c>
      <c r="H32" s="171">
        <v>0</v>
      </c>
      <c r="I32" s="171">
        <v>0</v>
      </c>
      <c r="J32" s="171" t="s">
        <v>212</v>
      </c>
    </row>
    <row r="33" spans="1:10" s="22" customFormat="1" ht="18" customHeight="1">
      <c r="A33" s="111">
        <v>31</v>
      </c>
      <c r="B33" s="169" t="s">
        <v>1119</v>
      </c>
      <c r="C33" s="251">
        <v>6290.1396029999996</v>
      </c>
      <c r="D33" s="252">
        <v>53865.95413962</v>
      </c>
      <c r="E33" s="773">
        <v>0.9</v>
      </c>
      <c r="F33" s="253">
        <v>0.9</v>
      </c>
      <c r="G33" s="253">
        <v>0.2</v>
      </c>
      <c r="H33" s="171">
        <v>0</v>
      </c>
      <c r="I33" s="171">
        <v>0</v>
      </c>
      <c r="J33" s="171" t="s">
        <v>212</v>
      </c>
    </row>
    <row r="34" spans="1:10" s="22" customFormat="1" ht="18" customHeight="1">
      <c r="A34" s="111">
        <v>32</v>
      </c>
      <c r="B34" s="169" t="s">
        <v>1120</v>
      </c>
      <c r="C34" s="251">
        <v>224.6684247</v>
      </c>
      <c r="D34" s="252">
        <v>52762.087062359999</v>
      </c>
      <c r="E34" s="773">
        <v>0.9</v>
      </c>
      <c r="F34" s="253">
        <v>1.4</v>
      </c>
      <c r="G34" s="253">
        <v>0.3</v>
      </c>
      <c r="H34" s="171">
        <v>0</v>
      </c>
      <c r="I34" s="171">
        <v>0</v>
      </c>
      <c r="J34" s="171" t="s">
        <v>212</v>
      </c>
    </row>
    <row r="35" spans="1:10" s="22" customFormat="1" ht="18" customHeight="1">
      <c r="A35" s="111">
        <v>33</v>
      </c>
      <c r="B35" s="169" t="s">
        <v>1117</v>
      </c>
      <c r="C35" s="251">
        <v>131.60896880000001</v>
      </c>
      <c r="D35" s="252">
        <v>53834.381025075003</v>
      </c>
      <c r="E35" s="773">
        <v>0.9</v>
      </c>
      <c r="F35" s="253">
        <v>1</v>
      </c>
      <c r="G35" s="253">
        <v>0.3</v>
      </c>
      <c r="H35" s="171">
        <v>0</v>
      </c>
      <c r="I35" s="171">
        <v>0</v>
      </c>
      <c r="J35" s="171" t="s">
        <v>212</v>
      </c>
    </row>
    <row r="36" spans="1:10" s="22" customFormat="1" ht="18" customHeight="1">
      <c r="A36" s="111">
        <v>34</v>
      </c>
      <c r="B36" s="169" t="s">
        <v>1107</v>
      </c>
      <c r="C36" s="251">
        <v>2020.943966</v>
      </c>
      <c r="D36" s="252">
        <v>55245.647914649999</v>
      </c>
      <c r="E36" s="773">
        <v>0.9</v>
      </c>
      <c r="F36" s="253">
        <v>0.7</v>
      </c>
      <c r="G36" s="253">
        <v>0.2</v>
      </c>
      <c r="H36" s="171">
        <v>0</v>
      </c>
      <c r="I36" s="171">
        <v>0</v>
      </c>
      <c r="J36" s="171" t="s">
        <v>212</v>
      </c>
    </row>
    <row r="37" spans="1:10" s="22" customFormat="1" ht="18" customHeight="1">
      <c r="A37" s="111">
        <v>35</v>
      </c>
      <c r="B37" s="169" t="s">
        <v>1109</v>
      </c>
      <c r="C37" s="251">
        <v>289.36702000000002</v>
      </c>
      <c r="D37" s="252">
        <v>46242.247785</v>
      </c>
      <c r="E37" s="773">
        <v>0.8</v>
      </c>
      <c r="F37" s="253">
        <v>0.8</v>
      </c>
      <c r="G37" s="253">
        <v>0.2</v>
      </c>
      <c r="H37" s="171">
        <v>0</v>
      </c>
      <c r="I37" s="171">
        <v>0</v>
      </c>
      <c r="J37" s="171" t="s">
        <v>212</v>
      </c>
    </row>
    <row r="38" spans="1:10" s="22" customFormat="1" ht="18" customHeight="1">
      <c r="A38" s="111">
        <v>36</v>
      </c>
      <c r="B38" s="169" t="s">
        <v>1115</v>
      </c>
      <c r="C38" s="251">
        <v>161.29265580000001</v>
      </c>
      <c r="D38" s="252">
        <v>46516.595469749998</v>
      </c>
      <c r="E38" s="773">
        <v>0.8</v>
      </c>
      <c r="F38" s="253">
        <v>0.3</v>
      </c>
      <c r="G38" s="253">
        <v>0</v>
      </c>
      <c r="H38" s="171">
        <v>0</v>
      </c>
      <c r="I38" s="171">
        <v>0</v>
      </c>
      <c r="J38" s="171" t="s">
        <v>212</v>
      </c>
    </row>
    <row r="39" spans="1:10" s="22" customFormat="1" ht="18" customHeight="1">
      <c r="A39" s="111">
        <v>37</v>
      </c>
      <c r="B39" s="169" t="s">
        <v>1118</v>
      </c>
      <c r="C39" s="251">
        <v>2169.2140439999998</v>
      </c>
      <c r="D39" s="252">
        <v>40407.797218979998</v>
      </c>
      <c r="E39" s="773">
        <v>0.7</v>
      </c>
      <c r="F39" s="253">
        <v>1.1000000000000001</v>
      </c>
      <c r="G39" s="253">
        <v>0.3</v>
      </c>
      <c r="H39" s="171">
        <v>0</v>
      </c>
      <c r="I39" s="171">
        <v>0</v>
      </c>
      <c r="J39" s="171" t="s">
        <v>212</v>
      </c>
    </row>
    <row r="40" spans="1:10" s="22" customFormat="1" ht="18" customHeight="1">
      <c r="A40" s="111">
        <v>38</v>
      </c>
      <c r="B40" s="169" t="s">
        <v>1114</v>
      </c>
      <c r="C40" s="251">
        <v>24.086829600000002</v>
      </c>
      <c r="D40" s="252">
        <v>41082.902839599999</v>
      </c>
      <c r="E40" s="773">
        <v>0.7</v>
      </c>
      <c r="F40" s="253">
        <v>0.3</v>
      </c>
      <c r="G40" s="253">
        <v>0.1</v>
      </c>
      <c r="H40" s="171">
        <v>0</v>
      </c>
      <c r="I40" s="171">
        <v>0</v>
      </c>
      <c r="J40" s="171" t="s">
        <v>212</v>
      </c>
    </row>
    <row r="41" spans="1:10" s="22" customFormat="1" ht="18" customHeight="1">
      <c r="A41" s="111">
        <v>39</v>
      </c>
      <c r="B41" s="169" t="s">
        <v>1111</v>
      </c>
      <c r="C41" s="251">
        <v>39.956043399999999</v>
      </c>
      <c r="D41" s="252">
        <v>36744.275610440003</v>
      </c>
      <c r="E41" s="773">
        <v>0.6</v>
      </c>
      <c r="F41" s="253">
        <v>0.8</v>
      </c>
      <c r="G41" s="253">
        <v>0.2</v>
      </c>
      <c r="H41" s="171">
        <v>0</v>
      </c>
      <c r="I41" s="171">
        <v>0</v>
      </c>
      <c r="J41" s="171" t="s">
        <v>212</v>
      </c>
    </row>
    <row r="42" spans="1:10" s="22" customFormat="1" ht="18" customHeight="1">
      <c r="A42" s="111">
        <v>40</v>
      </c>
      <c r="B42" s="169" t="s">
        <v>1121</v>
      </c>
      <c r="C42" s="251">
        <v>6162.7283269999998</v>
      </c>
      <c r="D42" s="252">
        <v>27709.371354284998</v>
      </c>
      <c r="E42" s="773">
        <v>0.5</v>
      </c>
      <c r="F42" s="253">
        <v>1</v>
      </c>
      <c r="G42" s="253">
        <v>0.3</v>
      </c>
      <c r="H42" s="171">
        <v>0</v>
      </c>
      <c r="I42" s="171">
        <v>0</v>
      </c>
      <c r="J42" s="171" t="s">
        <v>212</v>
      </c>
    </row>
    <row r="43" spans="1:10" s="22" customFormat="1" ht="18.75" customHeight="1">
      <c r="A43" s="1222" t="s">
        <v>36</v>
      </c>
      <c r="B43" s="1222"/>
      <c r="C43" s="1222"/>
      <c r="D43" s="1222"/>
      <c r="E43" s="1222"/>
      <c r="F43" s="1222"/>
      <c r="G43" s="1222"/>
      <c r="H43" s="1222"/>
      <c r="I43" s="1222"/>
      <c r="J43" s="1222"/>
    </row>
    <row r="44" spans="1:10" s="22" customFormat="1" ht="18" customHeight="1">
      <c r="A44" s="1222" t="s">
        <v>213</v>
      </c>
      <c r="B44" s="1222"/>
      <c r="C44" s="1222"/>
      <c r="D44" s="1222"/>
      <c r="E44" s="1222"/>
      <c r="F44" s="1222"/>
      <c r="G44" s="1222"/>
      <c r="H44" s="1222"/>
      <c r="I44" s="1222"/>
      <c r="J44" s="1222"/>
    </row>
    <row r="45" spans="1:10" s="22" customFormat="1" ht="18" customHeight="1">
      <c r="A45" s="1222" t="s">
        <v>436</v>
      </c>
      <c r="B45" s="1222"/>
      <c r="C45" s="1222"/>
      <c r="D45" s="1222"/>
      <c r="E45" s="1222"/>
      <c r="F45" s="1222"/>
      <c r="G45" s="1222"/>
      <c r="H45" s="1222"/>
      <c r="I45" s="1222"/>
      <c r="J45" s="1222"/>
    </row>
    <row r="46" spans="1:10" s="22" customFormat="1" ht="18" customHeight="1">
      <c r="A46" s="1222" t="s">
        <v>214</v>
      </c>
      <c r="B46" s="1222"/>
      <c r="C46" s="1222"/>
      <c r="D46" s="1222"/>
      <c r="E46" s="1222"/>
      <c r="F46" s="1222"/>
      <c r="G46" s="1222"/>
      <c r="H46" s="1222"/>
      <c r="I46" s="1222"/>
      <c r="J46" s="1222"/>
    </row>
    <row r="47" spans="1:10" s="22" customFormat="1" ht="18" customHeight="1">
      <c r="A47" s="1222" t="s">
        <v>360</v>
      </c>
      <c r="B47" s="1222"/>
      <c r="C47" s="1222"/>
      <c r="D47" s="1222"/>
      <c r="E47" s="1222"/>
      <c r="F47" s="1222"/>
      <c r="G47" s="1222"/>
      <c r="H47" s="1222"/>
      <c r="I47" s="1222"/>
      <c r="J47" s="1222"/>
    </row>
    <row r="48" spans="1:10" s="22" customFormat="1" ht="18" customHeight="1">
      <c r="A48" s="1222" t="s">
        <v>156</v>
      </c>
      <c r="B48" s="1222"/>
      <c r="C48" s="1222"/>
      <c r="D48" s="1222"/>
      <c r="E48" s="1222"/>
      <c r="F48" s="1222"/>
      <c r="G48" s="1222"/>
      <c r="H48" s="1222"/>
      <c r="I48" s="1222"/>
      <c r="J48" s="1222"/>
    </row>
    <row r="49" spans="3:10" s="22" customFormat="1" ht="28.35" customHeight="1">
      <c r="C49" s="172"/>
      <c r="D49" s="172"/>
      <c r="E49" s="173"/>
      <c r="F49" s="172"/>
      <c r="G49" s="172"/>
      <c r="H49" s="172"/>
      <c r="I49" s="172"/>
      <c r="J49" s="172"/>
    </row>
  </sheetData>
  <mergeCells count="7">
    <mergeCell ref="A48:J48"/>
    <mergeCell ref="A1:B1"/>
    <mergeCell ref="A43:J43"/>
    <mergeCell ref="A44:J44"/>
    <mergeCell ref="A45:J45"/>
    <mergeCell ref="A46:J46"/>
    <mergeCell ref="A47:J47"/>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J10"/>
  <sheetViews>
    <sheetView workbookViewId="0">
      <selection activeCell="D13" sqref="D13"/>
    </sheetView>
  </sheetViews>
  <sheetFormatPr defaultColWidth="8.85546875" defaultRowHeight="15"/>
  <cols>
    <col min="1" max="3" width="10.7109375" style="19" bestFit="1" customWidth="1"/>
    <col min="4" max="4" width="15.7109375" style="19" customWidth="1"/>
    <col min="5" max="6" width="10.7109375" style="19" bestFit="1" customWidth="1"/>
    <col min="7" max="7" width="17.7109375" style="19" customWidth="1"/>
    <col min="8" max="9" width="10.7109375" style="19" bestFit="1" customWidth="1"/>
    <col min="10" max="10" width="15.5703125" style="19" customWidth="1"/>
    <col min="11" max="11" width="4.7109375" style="19" bestFit="1" customWidth="1"/>
    <col min="12" max="249" width="8.85546875" style="19"/>
    <col min="250" max="259" width="10.7109375" style="19" bestFit="1" customWidth="1"/>
    <col min="260" max="260" width="4.7109375" style="19" bestFit="1" customWidth="1"/>
    <col min="261" max="505" width="8.85546875" style="19"/>
    <col min="506" max="515" width="10.7109375" style="19" bestFit="1" customWidth="1"/>
    <col min="516" max="516" width="4.7109375" style="19" bestFit="1" customWidth="1"/>
    <col min="517" max="761" width="8.85546875" style="19"/>
    <col min="762" max="771" width="10.7109375" style="19" bestFit="1" customWidth="1"/>
    <col min="772" max="772" width="4.7109375" style="19" bestFit="1" customWidth="1"/>
    <col min="773" max="1017" width="8.85546875" style="19"/>
    <col min="1018" max="1027" width="10.7109375" style="19" bestFit="1" customWidth="1"/>
    <col min="1028" max="1028" width="4.7109375" style="19" bestFit="1" customWidth="1"/>
    <col min="1029" max="1273" width="8.85546875" style="19"/>
    <col min="1274" max="1283" width="10.7109375" style="19" bestFit="1" customWidth="1"/>
    <col min="1284" max="1284" width="4.7109375" style="19" bestFit="1" customWidth="1"/>
    <col min="1285" max="1529" width="8.85546875" style="19"/>
    <col min="1530" max="1539" width="10.7109375" style="19" bestFit="1" customWidth="1"/>
    <col min="1540" max="1540" width="4.7109375" style="19" bestFit="1" customWidth="1"/>
    <col min="1541" max="1785" width="8.85546875" style="19"/>
    <col min="1786" max="1795" width="10.7109375" style="19" bestFit="1" customWidth="1"/>
    <col min="1796" max="1796" width="4.7109375" style="19" bestFit="1" customWidth="1"/>
    <col min="1797" max="2041" width="8.85546875" style="19"/>
    <col min="2042" max="2051" width="10.7109375" style="19" bestFit="1" customWidth="1"/>
    <col min="2052" max="2052" width="4.7109375" style="19" bestFit="1" customWidth="1"/>
    <col min="2053" max="2297" width="8.85546875" style="19"/>
    <col min="2298" max="2307" width="10.7109375" style="19" bestFit="1" customWidth="1"/>
    <col min="2308" max="2308" width="4.7109375" style="19" bestFit="1" customWidth="1"/>
    <col min="2309" max="2553" width="8.85546875" style="19"/>
    <col min="2554" max="2563" width="10.7109375" style="19" bestFit="1" customWidth="1"/>
    <col min="2564" max="2564" width="4.7109375" style="19" bestFit="1" customWidth="1"/>
    <col min="2565" max="2809" width="8.85546875" style="19"/>
    <col min="2810" max="2819" width="10.7109375" style="19" bestFit="1" customWidth="1"/>
    <col min="2820" max="2820" width="4.7109375" style="19" bestFit="1" customWidth="1"/>
    <col min="2821" max="3065" width="8.85546875" style="19"/>
    <col min="3066" max="3075" width="10.7109375" style="19" bestFit="1" customWidth="1"/>
    <col min="3076" max="3076" width="4.7109375" style="19" bestFit="1" customWidth="1"/>
    <col min="3077" max="3321" width="8.85546875" style="19"/>
    <col min="3322" max="3331" width="10.7109375" style="19" bestFit="1" customWidth="1"/>
    <col min="3332" max="3332" width="4.7109375" style="19" bestFit="1" customWidth="1"/>
    <col min="3333" max="3577" width="8.85546875" style="19"/>
    <col min="3578" max="3587" width="10.7109375" style="19" bestFit="1" customWidth="1"/>
    <col min="3588" max="3588" width="4.7109375" style="19" bestFit="1" customWidth="1"/>
    <col min="3589" max="3833" width="8.85546875" style="19"/>
    <col min="3834" max="3843" width="10.7109375" style="19" bestFit="1" customWidth="1"/>
    <col min="3844" max="3844" width="4.7109375" style="19" bestFit="1" customWidth="1"/>
    <col min="3845" max="4089" width="8.85546875" style="19"/>
    <col min="4090" max="4099" width="10.7109375" style="19" bestFit="1" customWidth="1"/>
    <col min="4100" max="4100" width="4.7109375" style="19" bestFit="1" customWidth="1"/>
    <col min="4101" max="4345" width="8.85546875" style="19"/>
    <col min="4346" max="4355" width="10.7109375" style="19" bestFit="1" customWidth="1"/>
    <col min="4356" max="4356" width="4.7109375" style="19" bestFit="1" customWidth="1"/>
    <col min="4357" max="4601" width="8.85546875" style="19"/>
    <col min="4602" max="4611" width="10.7109375" style="19" bestFit="1" customWidth="1"/>
    <col min="4612" max="4612" width="4.7109375" style="19" bestFit="1" customWidth="1"/>
    <col min="4613" max="4857" width="8.85546875" style="19"/>
    <col min="4858" max="4867" width="10.7109375" style="19" bestFit="1" customWidth="1"/>
    <col min="4868" max="4868" width="4.7109375" style="19" bestFit="1" customWidth="1"/>
    <col min="4869" max="5113" width="8.85546875" style="19"/>
    <col min="5114" max="5123" width="10.7109375" style="19" bestFit="1" customWidth="1"/>
    <col min="5124" max="5124" width="4.7109375" style="19" bestFit="1" customWidth="1"/>
    <col min="5125" max="5369" width="8.85546875" style="19"/>
    <col min="5370" max="5379" width="10.7109375" style="19" bestFit="1" customWidth="1"/>
    <col min="5380" max="5380" width="4.7109375" style="19" bestFit="1" customWidth="1"/>
    <col min="5381" max="5625" width="8.85546875" style="19"/>
    <col min="5626" max="5635" width="10.7109375" style="19" bestFit="1" customWidth="1"/>
    <col min="5636" max="5636" width="4.7109375" style="19" bestFit="1" customWidth="1"/>
    <col min="5637" max="5881" width="8.85546875" style="19"/>
    <col min="5882" max="5891" width="10.7109375" style="19" bestFit="1" customWidth="1"/>
    <col min="5892" max="5892" width="4.7109375" style="19" bestFit="1" customWidth="1"/>
    <col min="5893" max="6137" width="8.85546875" style="19"/>
    <col min="6138" max="6147" width="10.7109375" style="19" bestFit="1" customWidth="1"/>
    <col min="6148" max="6148" width="4.7109375" style="19" bestFit="1" customWidth="1"/>
    <col min="6149" max="6393" width="8.85546875" style="19"/>
    <col min="6394" max="6403" width="10.7109375" style="19" bestFit="1" customWidth="1"/>
    <col min="6404" max="6404" width="4.7109375" style="19" bestFit="1" customWidth="1"/>
    <col min="6405" max="6649" width="8.85546875" style="19"/>
    <col min="6650" max="6659" width="10.7109375" style="19" bestFit="1" customWidth="1"/>
    <col min="6660" max="6660" width="4.7109375" style="19" bestFit="1" customWidth="1"/>
    <col min="6661" max="6905" width="8.85546875" style="19"/>
    <col min="6906" max="6915" width="10.7109375" style="19" bestFit="1" customWidth="1"/>
    <col min="6916" max="6916" width="4.7109375" style="19" bestFit="1" customWidth="1"/>
    <col min="6917" max="7161" width="8.85546875" style="19"/>
    <col min="7162" max="7171" width="10.7109375" style="19" bestFit="1" customWidth="1"/>
    <col min="7172" max="7172" width="4.7109375" style="19" bestFit="1" customWidth="1"/>
    <col min="7173" max="7417" width="8.85546875" style="19"/>
    <col min="7418" max="7427" width="10.7109375" style="19" bestFit="1" customWidth="1"/>
    <col min="7428" max="7428" width="4.7109375" style="19" bestFit="1" customWidth="1"/>
    <col min="7429" max="7673" width="8.85546875" style="19"/>
    <col min="7674" max="7683" width="10.7109375" style="19" bestFit="1" customWidth="1"/>
    <col min="7684" max="7684" width="4.7109375" style="19" bestFit="1" customWidth="1"/>
    <col min="7685" max="7929" width="8.85546875" style="19"/>
    <col min="7930" max="7939" width="10.7109375" style="19" bestFit="1" customWidth="1"/>
    <col min="7940" max="7940" width="4.7109375" style="19" bestFit="1" customWidth="1"/>
    <col min="7941" max="8185" width="8.85546875" style="19"/>
    <col min="8186" max="8195" width="10.7109375" style="19" bestFit="1" customWidth="1"/>
    <col min="8196" max="8196" width="4.7109375" style="19" bestFit="1" customWidth="1"/>
    <col min="8197" max="8441" width="8.85546875" style="19"/>
    <col min="8442" max="8451" width="10.7109375" style="19" bestFit="1" customWidth="1"/>
    <col min="8452" max="8452" width="4.7109375" style="19" bestFit="1" customWidth="1"/>
    <col min="8453" max="8697" width="8.85546875" style="19"/>
    <col min="8698" max="8707" width="10.7109375" style="19" bestFit="1" customWidth="1"/>
    <col min="8708" max="8708" width="4.7109375" style="19" bestFit="1" customWidth="1"/>
    <col min="8709" max="8953" width="8.85546875" style="19"/>
    <col min="8954" max="8963" width="10.7109375" style="19" bestFit="1" customWidth="1"/>
    <col min="8964" max="8964" width="4.7109375" style="19" bestFit="1" customWidth="1"/>
    <col min="8965" max="9209" width="8.85546875" style="19"/>
    <col min="9210" max="9219" width="10.7109375" style="19" bestFit="1" customWidth="1"/>
    <col min="9220" max="9220" width="4.7109375" style="19" bestFit="1" customWidth="1"/>
    <col min="9221" max="9465" width="8.85546875" style="19"/>
    <col min="9466" max="9475" width="10.7109375" style="19" bestFit="1" customWidth="1"/>
    <col min="9476" max="9476" width="4.7109375" style="19" bestFit="1" customWidth="1"/>
    <col min="9477" max="9721" width="8.85546875" style="19"/>
    <col min="9722" max="9731" width="10.7109375" style="19" bestFit="1" customWidth="1"/>
    <col min="9732" max="9732" width="4.7109375" style="19" bestFit="1" customWidth="1"/>
    <col min="9733" max="9977" width="8.85546875" style="19"/>
    <col min="9978" max="9987" width="10.7109375" style="19" bestFit="1" customWidth="1"/>
    <col min="9988" max="9988" width="4.7109375" style="19" bestFit="1" customWidth="1"/>
    <col min="9989" max="10233" width="8.85546875" style="19"/>
    <col min="10234" max="10243" width="10.7109375" style="19" bestFit="1" customWidth="1"/>
    <col min="10244" max="10244" width="4.7109375" style="19" bestFit="1" customWidth="1"/>
    <col min="10245" max="10489" width="8.85546875" style="19"/>
    <col min="10490" max="10499" width="10.7109375" style="19" bestFit="1" customWidth="1"/>
    <col min="10500" max="10500" width="4.7109375" style="19" bestFit="1" customWidth="1"/>
    <col min="10501" max="10745" width="8.85546875" style="19"/>
    <col min="10746" max="10755" width="10.7109375" style="19" bestFit="1" customWidth="1"/>
    <col min="10756" max="10756" width="4.7109375" style="19" bestFit="1" customWidth="1"/>
    <col min="10757" max="11001" width="8.85546875" style="19"/>
    <col min="11002" max="11011" width="10.7109375" style="19" bestFit="1" customWidth="1"/>
    <col min="11012" max="11012" width="4.7109375" style="19" bestFit="1" customWidth="1"/>
    <col min="11013" max="11257" width="8.85546875" style="19"/>
    <col min="11258" max="11267" width="10.7109375" style="19" bestFit="1" customWidth="1"/>
    <col min="11268" max="11268" width="4.7109375" style="19" bestFit="1" customWidth="1"/>
    <col min="11269" max="11513" width="8.85546875" style="19"/>
    <col min="11514" max="11523" width="10.7109375" style="19" bestFit="1" customWidth="1"/>
    <col min="11524" max="11524" width="4.7109375" style="19" bestFit="1" customWidth="1"/>
    <col min="11525" max="11769" width="8.85546875" style="19"/>
    <col min="11770" max="11779" width="10.7109375" style="19" bestFit="1" customWidth="1"/>
    <col min="11780" max="11780" width="4.7109375" style="19" bestFit="1" customWidth="1"/>
    <col min="11781" max="12025" width="8.85546875" style="19"/>
    <col min="12026" max="12035" width="10.7109375" style="19" bestFit="1" customWidth="1"/>
    <col min="12036" max="12036" width="4.7109375" style="19" bestFit="1" customWidth="1"/>
    <col min="12037" max="12281" width="8.85546875" style="19"/>
    <col min="12282" max="12291" width="10.7109375" style="19" bestFit="1" customWidth="1"/>
    <col min="12292" max="12292" width="4.7109375" style="19" bestFit="1" customWidth="1"/>
    <col min="12293" max="12537" width="8.85546875" style="19"/>
    <col min="12538" max="12547" width="10.7109375" style="19" bestFit="1" customWidth="1"/>
    <col min="12548" max="12548" width="4.7109375" style="19" bestFit="1" customWidth="1"/>
    <col min="12549" max="12793" width="8.85546875" style="19"/>
    <col min="12794" max="12803" width="10.7109375" style="19" bestFit="1" customWidth="1"/>
    <col min="12804" max="12804" width="4.7109375" style="19" bestFit="1" customWidth="1"/>
    <col min="12805" max="13049" width="8.85546875" style="19"/>
    <col min="13050" max="13059" width="10.7109375" style="19" bestFit="1" customWidth="1"/>
    <col min="13060" max="13060" width="4.7109375" style="19" bestFit="1" customWidth="1"/>
    <col min="13061" max="13305" width="8.85546875" style="19"/>
    <col min="13306" max="13315" width="10.7109375" style="19" bestFit="1" customWidth="1"/>
    <col min="13316" max="13316" width="4.7109375" style="19" bestFit="1" customWidth="1"/>
    <col min="13317" max="13561" width="8.85546875" style="19"/>
    <col min="13562" max="13571" width="10.7109375" style="19" bestFit="1" customWidth="1"/>
    <col min="13572" max="13572" width="4.7109375" style="19" bestFit="1" customWidth="1"/>
    <col min="13573" max="13817" width="8.85546875" style="19"/>
    <col min="13818" max="13827" width="10.7109375" style="19" bestFit="1" customWidth="1"/>
    <col min="13828" max="13828" width="4.7109375" style="19" bestFit="1" customWidth="1"/>
    <col min="13829" max="14073" width="8.85546875" style="19"/>
    <col min="14074" max="14083" width="10.7109375" style="19" bestFit="1" customWidth="1"/>
    <col min="14084" max="14084" width="4.7109375" style="19" bestFit="1" customWidth="1"/>
    <col min="14085" max="14329" width="8.85546875" style="19"/>
    <col min="14330" max="14339" width="10.7109375" style="19" bestFit="1" customWidth="1"/>
    <col min="14340" max="14340" width="4.7109375" style="19" bestFit="1" customWidth="1"/>
    <col min="14341" max="14585" width="8.85546875" style="19"/>
    <col min="14586" max="14595" width="10.7109375" style="19" bestFit="1" customWidth="1"/>
    <col min="14596" max="14596" width="4.7109375" style="19" bestFit="1" customWidth="1"/>
    <col min="14597" max="14841" width="8.85546875" style="19"/>
    <col min="14842" max="14851" width="10.7109375" style="19" bestFit="1" customWidth="1"/>
    <col min="14852" max="14852" width="4.7109375" style="19" bestFit="1" customWidth="1"/>
    <col min="14853" max="15097" width="8.85546875" style="19"/>
    <col min="15098" max="15107" width="10.7109375" style="19" bestFit="1" customWidth="1"/>
    <col min="15108" max="15108" width="4.7109375" style="19" bestFit="1" customWidth="1"/>
    <col min="15109" max="15353" width="8.85546875" style="19"/>
    <col min="15354" max="15363" width="10.7109375" style="19" bestFit="1" customWidth="1"/>
    <col min="15364" max="15364" width="4.7109375" style="19" bestFit="1" customWidth="1"/>
    <col min="15365" max="15609" width="8.85546875" style="19"/>
    <col min="15610" max="15619" width="10.7109375" style="19" bestFit="1" customWidth="1"/>
    <col min="15620" max="15620" width="4.7109375" style="19" bestFit="1" customWidth="1"/>
    <col min="15621" max="15865" width="8.85546875" style="19"/>
    <col min="15866" max="15875" width="10.7109375" style="19" bestFit="1" customWidth="1"/>
    <col min="15876" max="15876" width="4.7109375" style="19" bestFit="1" customWidth="1"/>
    <col min="15877" max="16121" width="8.85546875" style="19"/>
    <col min="16122" max="16131" width="10.7109375" style="19" bestFit="1" customWidth="1"/>
    <col min="16132" max="16132" width="4.7109375" style="19" bestFit="1" customWidth="1"/>
    <col min="16133" max="16384" width="8.85546875" style="19"/>
  </cols>
  <sheetData>
    <row r="1" spans="1:10" ht="15.75" customHeight="1">
      <c r="A1" s="1102" t="s">
        <v>362</v>
      </c>
      <c r="B1" s="1102"/>
      <c r="C1" s="1102"/>
      <c r="D1" s="1102"/>
      <c r="E1" s="1102"/>
      <c r="F1" s="1102"/>
      <c r="G1" s="1102"/>
    </row>
    <row r="2" spans="1:10" s="22" customFormat="1" ht="15" customHeight="1">
      <c r="A2" s="1160" t="s">
        <v>68</v>
      </c>
      <c r="B2" s="1162" t="s">
        <v>85</v>
      </c>
      <c r="C2" s="1200"/>
      <c r="D2" s="1163"/>
      <c r="E2" s="1194" t="s">
        <v>86</v>
      </c>
      <c r="F2" s="1195"/>
      <c r="G2" s="1196"/>
      <c r="H2" s="1194" t="s">
        <v>87</v>
      </c>
      <c r="I2" s="1195"/>
      <c r="J2" s="1196"/>
    </row>
    <row r="3" spans="1:10" s="22" customFormat="1" ht="46.5" customHeight="1">
      <c r="A3" s="1224"/>
      <c r="B3" s="254" t="s">
        <v>215</v>
      </c>
      <c r="C3" s="254" t="s">
        <v>216</v>
      </c>
      <c r="D3" s="254" t="s">
        <v>217</v>
      </c>
      <c r="E3" s="254" t="s">
        <v>215</v>
      </c>
      <c r="F3" s="254" t="s">
        <v>216</v>
      </c>
      <c r="G3" s="254" t="s">
        <v>217</v>
      </c>
      <c r="H3" s="254" t="s">
        <v>215</v>
      </c>
      <c r="I3" s="254" t="s">
        <v>216</v>
      </c>
      <c r="J3" s="254" t="s">
        <v>217</v>
      </c>
    </row>
    <row r="4" spans="1:10" s="23" customFormat="1" ht="15.75" customHeight="1">
      <c r="A4" s="225" t="s">
        <v>600</v>
      </c>
      <c r="B4" s="226">
        <v>1711</v>
      </c>
      <c r="C4" s="226">
        <v>2151</v>
      </c>
      <c r="D4" s="255">
        <v>0.79544398000000005</v>
      </c>
      <c r="E4" s="226">
        <v>977</v>
      </c>
      <c r="F4" s="226">
        <v>1044</v>
      </c>
      <c r="G4" s="255">
        <v>0.94</v>
      </c>
      <c r="H4" s="240">
        <v>0</v>
      </c>
      <c r="I4" s="240">
        <v>4</v>
      </c>
      <c r="J4" s="256">
        <v>0</v>
      </c>
    </row>
    <row r="5" spans="1:10" s="21" customFormat="1" ht="15.75" customHeight="1">
      <c r="A5" s="229" t="s">
        <v>1160</v>
      </c>
      <c r="B5" s="212">
        <v>1507</v>
      </c>
      <c r="C5" s="212">
        <v>2198</v>
      </c>
      <c r="D5" s="854">
        <v>0.68562329399999999</v>
      </c>
      <c r="E5" s="869">
        <v>814</v>
      </c>
      <c r="F5" s="212">
        <v>1208</v>
      </c>
      <c r="G5" s="870">
        <v>0.67</v>
      </c>
      <c r="H5" s="212">
        <v>1</v>
      </c>
      <c r="I5" s="212">
        <v>0</v>
      </c>
      <c r="J5" s="212">
        <v>0</v>
      </c>
    </row>
    <row r="6" spans="1:10" s="22" customFormat="1" ht="15.75" customHeight="1">
      <c r="A6" s="216" t="s">
        <v>1163</v>
      </c>
      <c r="B6" s="202">
        <v>1507</v>
      </c>
      <c r="C6" s="202">
        <v>2198</v>
      </c>
      <c r="D6" s="257">
        <v>0.68562329399999999</v>
      </c>
      <c r="E6" s="232">
        <v>814</v>
      </c>
      <c r="F6" s="232">
        <v>1208</v>
      </c>
      <c r="G6" s="258">
        <v>0.67</v>
      </c>
      <c r="H6" s="203">
        <v>1</v>
      </c>
      <c r="I6" s="203">
        <v>0</v>
      </c>
      <c r="J6" s="259">
        <v>0</v>
      </c>
    </row>
    <row r="7" spans="1:10" s="22" customFormat="1" ht="18" customHeight="1">
      <c r="A7" s="1223" t="s">
        <v>478</v>
      </c>
      <c r="B7" s="1223"/>
      <c r="C7" s="1223"/>
      <c r="D7" s="1223"/>
      <c r="E7" s="1223"/>
      <c r="F7" s="1223"/>
    </row>
    <row r="8" spans="1:10" s="22" customFormat="1" ht="18" customHeight="1">
      <c r="A8" s="1103" t="s">
        <v>1162</v>
      </c>
      <c r="B8" s="1103"/>
      <c r="C8" s="1103"/>
      <c r="D8" s="1103"/>
      <c r="E8" s="1103"/>
      <c r="F8" s="1103"/>
    </row>
    <row r="9" spans="1:10" s="22" customFormat="1" ht="27.6" customHeight="1">
      <c r="A9" s="1103" t="s">
        <v>80</v>
      </c>
      <c r="B9" s="1103"/>
      <c r="C9" s="1103"/>
      <c r="D9" s="1103"/>
      <c r="E9" s="1103"/>
      <c r="F9" s="1103"/>
    </row>
    <row r="10" spans="1:10" s="22" customFormat="1"/>
  </sheetData>
  <mergeCells count="8">
    <mergeCell ref="H2:J2"/>
    <mergeCell ref="A7:F7"/>
    <mergeCell ref="A8:F8"/>
    <mergeCell ref="A9:F9"/>
    <mergeCell ref="A1:G1"/>
    <mergeCell ref="A2:A3"/>
    <mergeCell ref="B2:D2"/>
    <mergeCell ref="E2:G2"/>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15"/>
  <sheetViews>
    <sheetView workbookViewId="0">
      <selection activeCell="H22" sqref="H22"/>
    </sheetView>
  </sheetViews>
  <sheetFormatPr defaultColWidth="8.85546875" defaultRowHeight="15"/>
  <cols>
    <col min="1" max="1" width="9.85546875" style="19" bestFit="1" customWidth="1"/>
    <col min="2" max="10" width="13.42578125" style="19" bestFit="1" customWidth="1"/>
    <col min="11" max="11" width="4.7109375" style="19" bestFit="1" customWidth="1"/>
    <col min="12" max="249" width="8.85546875" style="19"/>
    <col min="250" max="250" width="9.85546875" style="19" bestFit="1" customWidth="1"/>
    <col min="251" max="259" width="13.42578125" style="19" bestFit="1" customWidth="1"/>
    <col min="260" max="260" width="4.7109375" style="19" bestFit="1" customWidth="1"/>
    <col min="261" max="505" width="8.85546875" style="19"/>
    <col min="506" max="506" width="9.85546875" style="19" bestFit="1" customWidth="1"/>
    <col min="507" max="515" width="13.42578125" style="19" bestFit="1" customWidth="1"/>
    <col min="516" max="516" width="4.7109375" style="19" bestFit="1" customWidth="1"/>
    <col min="517" max="761" width="8.85546875" style="19"/>
    <col min="762" max="762" width="9.85546875" style="19" bestFit="1" customWidth="1"/>
    <col min="763" max="771" width="13.42578125" style="19" bestFit="1" customWidth="1"/>
    <col min="772" max="772" width="4.7109375" style="19" bestFit="1" customWidth="1"/>
    <col min="773" max="1017" width="8.85546875" style="19"/>
    <col min="1018" max="1018" width="9.85546875" style="19" bestFit="1" customWidth="1"/>
    <col min="1019" max="1027" width="13.42578125" style="19" bestFit="1" customWidth="1"/>
    <col min="1028" max="1028" width="4.7109375" style="19" bestFit="1" customWidth="1"/>
    <col min="1029" max="1273" width="8.85546875" style="19"/>
    <col min="1274" max="1274" width="9.85546875" style="19" bestFit="1" customWidth="1"/>
    <col min="1275" max="1283" width="13.42578125" style="19" bestFit="1" customWidth="1"/>
    <col min="1284" max="1284" width="4.7109375" style="19" bestFit="1" customWidth="1"/>
    <col min="1285" max="1529" width="8.85546875" style="19"/>
    <col min="1530" max="1530" width="9.85546875" style="19" bestFit="1" customWidth="1"/>
    <col min="1531" max="1539" width="13.42578125" style="19" bestFit="1" customWidth="1"/>
    <col min="1540" max="1540" width="4.7109375" style="19" bestFit="1" customWidth="1"/>
    <col min="1541" max="1785" width="8.85546875" style="19"/>
    <col min="1786" max="1786" width="9.85546875" style="19" bestFit="1" customWidth="1"/>
    <col min="1787" max="1795" width="13.42578125" style="19" bestFit="1" customWidth="1"/>
    <col min="1796" max="1796" width="4.7109375" style="19" bestFit="1" customWidth="1"/>
    <col min="1797" max="2041" width="8.85546875" style="19"/>
    <col min="2042" max="2042" width="9.85546875" style="19" bestFit="1" customWidth="1"/>
    <col min="2043" max="2051" width="13.42578125" style="19" bestFit="1" customWidth="1"/>
    <col min="2052" max="2052" width="4.7109375" style="19" bestFit="1" customWidth="1"/>
    <col min="2053" max="2297" width="8.85546875" style="19"/>
    <col min="2298" max="2298" width="9.85546875" style="19" bestFit="1" customWidth="1"/>
    <col min="2299" max="2307" width="13.42578125" style="19" bestFit="1" customWidth="1"/>
    <col min="2308" max="2308" width="4.7109375" style="19" bestFit="1" customWidth="1"/>
    <col min="2309" max="2553" width="8.85546875" style="19"/>
    <col min="2554" max="2554" width="9.85546875" style="19" bestFit="1" customWidth="1"/>
    <col min="2555" max="2563" width="13.42578125" style="19" bestFit="1" customWidth="1"/>
    <col min="2564" max="2564" width="4.7109375" style="19" bestFit="1" customWidth="1"/>
    <col min="2565" max="2809" width="8.85546875" style="19"/>
    <col min="2810" max="2810" width="9.85546875" style="19" bestFit="1" customWidth="1"/>
    <col min="2811" max="2819" width="13.42578125" style="19" bestFit="1" customWidth="1"/>
    <col min="2820" max="2820" width="4.7109375" style="19" bestFit="1" customWidth="1"/>
    <col min="2821" max="3065" width="8.85546875" style="19"/>
    <col min="3066" max="3066" width="9.85546875" style="19" bestFit="1" customWidth="1"/>
    <col min="3067" max="3075" width="13.42578125" style="19" bestFit="1" customWidth="1"/>
    <col min="3076" max="3076" width="4.7109375" style="19" bestFit="1" customWidth="1"/>
    <col min="3077" max="3321" width="8.85546875" style="19"/>
    <col min="3322" max="3322" width="9.85546875" style="19" bestFit="1" customWidth="1"/>
    <col min="3323" max="3331" width="13.42578125" style="19" bestFit="1" customWidth="1"/>
    <col min="3332" max="3332" width="4.7109375" style="19" bestFit="1" customWidth="1"/>
    <col min="3333" max="3577" width="8.85546875" style="19"/>
    <col min="3578" max="3578" width="9.85546875" style="19" bestFit="1" customWidth="1"/>
    <col min="3579" max="3587" width="13.42578125" style="19" bestFit="1" customWidth="1"/>
    <col min="3588" max="3588" width="4.7109375" style="19" bestFit="1" customWidth="1"/>
    <col min="3589" max="3833" width="8.85546875" style="19"/>
    <col min="3834" max="3834" width="9.85546875" style="19" bestFit="1" customWidth="1"/>
    <col min="3835" max="3843" width="13.42578125" style="19" bestFit="1" customWidth="1"/>
    <col min="3844" max="3844" width="4.7109375" style="19" bestFit="1" customWidth="1"/>
    <col min="3845" max="4089" width="8.85546875" style="19"/>
    <col min="4090" max="4090" width="9.85546875" style="19" bestFit="1" customWidth="1"/>
    <col min="4091" max="4099" width="13.42578125" style="19" bestFit="1" customWidth="1"/>
    <col min="4100" max="4100" width="4.7109375" style="19" bestFit="1" customWidth="1"/>
    <col min="4101" max="4345" width="8.85546875" style="19"/>
    <col min="4346" max="4346" width="9.85546875" style="19" bestFit="1" customWidth="1"/>
    <col min="4347" max="4355" width="13.42578125" style="19" bestFit="1" customWidth="1"/>
    <col min="4356" max="4356" width="4.7109375" style="19" bestFit="1" customWidth="1"/>
    <col min="4357" max="4601" width="8.85546875" style="19"/>
    <col min="4602" max="4602" width="9.85546875" style="19" bestFit="1" customWidth="1"/>
    <col min="4603" max="4611" width="13.42578125" style="19" bestFit="1" customWidth="1"/>
    <col min="4612" max="4612" width="4.7109375" style="19" bestFit="1" customWidth="1"/>
    <col min="4613" max="4857" width="8.85546875" style="19"/>
    <col min="4858" max="4858" width="9.85546875" style="19" bestFit="1" customWidth="1"/>
    <col min="4859" max="4867" width="13.42578125" style="19" bestFit="1" customWidth="1"/>
    <col min="4868" max="4868" width="4.7109375" style="19" bestFit="1" customWidth="1"/>
    <col min="4869" max="5113" width="8.85546875" style="19"/>
    <col min="5114" max="5114" width="9.85546875" style="19" bestFit="1" customWidth="1"/>
    <col min="5115" max="5123" width="13.42578125" style="19" bestFit="1" customWidth="1"/>
    <col min="5124" max="5124" width="4.7109375" style="19" bestFit="1" customWidth="1"/>
    <col min="5125" max="5369" width="8.85546875" style="19"/>
    <col min="5370" max="5370" width="9.85546875" style="19" bestFit="1" customWidth="1"/>
    <col min="5371" max="5379" width="13.42578125" style="19" bestFit="1" customWidth="1"/>
    <col min="5380" max="5380" width="4.7109375" style="19" bestFit="1" customWidth="1"/>
    <col min="5381" max="5625" width="8.85546875" style="19"/>
    <col min="5626" max="5626" width="9.85546875" style="19" bestFit="1" customWidth="1"/>
    <col min="5627" max="5635" width="13.42578125" style="19" bestFit="1" customWidth="1"/>
    <col min="5636" max="5636" width="4.7109375" style="19" bestFit="1" customWidth="1"/>
    <col min="5637" max="5881" width="8.85546875" style="19"/>
    <col min="5882" max="5882" width="9.85546875" style="19" bestFit="1" customWidth="1"/>
    <col min="5883" max="5891" width="13.42578125" style="19" bestFit="1" customWidth="1"/>
    <col min="5892" max="5892" width="4.7109375" style="19" bestFit="1" customWidth="1"/>
    <col min="5893" max="6137" width="8.85546875" style="19"/>
    <col min="6138" max="6138" width="9.85546875" style="19" bestFit="1" customWidth="1"/>
    <col min="6139" max="6147" width="13.42578125" style="19" bestFit="1" customWidth="1"/>
    <col min="6148" max="6148" width="4.7109375" style="19" bestFit="1" customWidth="1"/>
    <col min="6149" max="6393" width="8.85546875" style="19"/>
    <col min="6394" max="6394" width="9.85546875" style="19" bestFit="1" customWidth="1"/>
    <col min="6395" max="6403" width="13.42578125" style="19" bestFit="1" customWidth="1"/>
    <col min="6404" max="6404" width="4.7109375" style="19" bestFit="1" customWidth="1"/>
    <col min="6405" max="6649" width="8.85546875" style="19"/>
    <col min="6650" max="6650" width="9.85546875" style="19" bestFit="1" customWidth="1"/>
    <col min="6651" max="6659" width="13.42578125" style="19" bestFit="1" customWidth="1"/>
    <col min="6660" max="6660" width="4.7109375" style="19" bestFit="1" customWidth="1"/>
    <col min="6661" max="6905" width="8.85546875" style="19"/>
    <col min="6906" max="6906" width="9.85546875" style="19" bestFit="1" customWidth="1"/>
    <col min="6907" max="6915" width="13.42578125" style="19" bestFit="1" customWidth="1"/>
    <col min="6916" max="6916" width="4.7109375" style="19" bestFit="1" customWidth="1"/>
    <col min="6917" max="7161" width="8.85546875" style="19"/>
    <col min="7162" max="7162" width="9.85546875" style="19" bestFit="1" customWidth="1"/>
    <col min="7163" max="7171" width="13.42578125" style="19" bestFit="1" customWidth="1"/>
    <col min="7172" max="7172" width="4.7109375" style="19" bestFit="1" customWidth="1"/>
    <col min="7173" max="7417" width="8.85546875" style="19"/>
    <col min="7418" max="7418" width="9.85546875" style="19" bestFit="1" customWidth="1"/>
    <col min="7419" max="7427" width="13.42578125" style="19" bestFit="1" customWidth="1"/>
    <col min="7428" max="7428" width="4.7109375" style="19" bestFit="1" customWidth="1"/>
    <col min="7429" max="7673" width="8.85546875" style="19"/>
    <col min="7674" max="7674" width="9.85546875" style="19" bestFit="1" customWidth="1"/>
    <col min="7675" max="7683" width="13.42578125" style="19" bestFit="1" customWidth="1"/>
    <col min="7684" max="7684" width="4.7109375" style="19" bestFit="1" customWidth="1"/>
    <col min="7685" max="7929" width="8.85546875" style="19"/>
    <col min="7930" max="7930" width="9.85546875" style="19" bestFit="1" customWidth="1"/>
    <col min="7931" max="7939" width="13.42578125" style="19" bestFit="1" customWidth="1"/>
    <col min="7940" max="7940" width="4.7109375" style="19" bestFit="1" customWidth="1"/>
    <col min="7941" max="8185" width="8.85546875" style="19"/>
    <col min="8186" max="8186" width="9.85546875" style="19" bestFit="1" customWidth="1"/>
    <col min="8187" max="8195" width="13.42578125" style="19" bestFit="1" customWidth="1"/>
    <col min="8196" max="8196" width="4.7109375" style="19" bestFit="1" customWidth="1"/>
    <col min="8197" max="8441" width="8.85546875" style="19"/>
    <col min="8442" max="8442" width="9.85546875" style="19" bestFit="1" customWidth="1"/>
    <col min="8443" max="8451" width="13.42578125" style="19" bestFit="1" customWidth="1"/>
    <col min="8452" max="8452" width="4.7109375" style="19" bestFit="1" customWidth="1"/>
    <col min="8453" max="8697" width="8.85546875" style="19"/>
    <col min="8698" max="8698" width="9.85546875" style="19" bestFit="1" customWidth="1"/>
    <col min="8699" max="8707" width="13.42578125" style="19" bestFit="1" customWidth="1"/>
    <col min="8708" max="8708" width="4.7109375" style="19" bestFit="1" customWidth="1"/>
    <col min="8709" max="8953" width="8.85546875" style="19"/>
    <col min="8954" max="8954" width="9.85546875" style="19" bestFit="1" customWidth="1"/>
    <col min="8955" max="8963" width="13.42578125" style="19" bestFit="1" customWidth="1"/>
    <col min="8964" max="8964" width="4.7109375" style="19" bestFit="1" customWidth="1"/>
    <col min="8965" max="9209" width="8.85546875" style="19"/>
    <col min="9210" max="9210" width="9.85546875" style="19" bestFit="1" customWidth="1"/>
    <col min="9211" max="9219" width="13.42578125" style="19" bestFit="1" customWidth="1"/>
    <col min="9220" max="9220" width="4.7109375" style="19" bestFit="1" customWidth="1"/>
    <col min="9221" max="9465" width="8.85546875" style="19"/>
    <col min="9466" max="9466" width="9.85546875" style="19" bestFit="1" customWidth="1"/>
    <col min="9467" max="9475" width="13.42578125" style="19" bestFit="1" customWidth="1"/>
    <col min="9476" max="9476" width="4.7109375" style="19" bestFit="1" customWidth="1"/>
    <col min="9477" max="9721" width="8.85546875" style="19"/>
    <col min="9722" max="9722" width="9.85546875" style="19" bestFit="1" customWidth="1"/>
    <col min="9723" max="9731" width="13.42578125" style="19" bestFit="1" customWidth="1"/>
    <col min="9732" max="9732" width="4.7109375" style="19" bestFit="1" customWidth="1"/>
    <col min="9733" max="9977" width="8.85546875" style="19"/>
    <col min="9978" max="9978" width="9.85546875" style="19" bestFit="1" customWidth="1"/>
    <col min="9979" max="9987" width="13.42578125" style="19" bestFit="1" customWidth="1"/>
    <col min="9988" max="9988" width="4.7109375" style="19" bestFit="1" customWidth="1"/>
    <col min="9989" max="10233" width="8.85546875" style="19"/>
    <col min="10234" max="10234" width="9.85546875" style="19" bestFit="1" customWidth="1"/>
    <col min="10235" max="10243" width="13.42578125" style="19" bestFit="1" customWidth="1"/>
    <col min="10244" max="10244" width="4.7109375" style="19" bestFit="1" customWidth="1"/>
    <col min="10245" max="10489" width="8.85546875" style="19"/>
    <col min="10490" max="10490" width="9.85546875" style="19" bestFit="1" customWidth="1"/>
    <col min="10491" max="10499" width="13.42578125" style="19" bestFit="1" customWidth="1"/>
    <col min="10500" max="10500" width="4.7109375" style="19" bestFit="1" customWidth="1"/>
    <col min="10501" max="10745" width="8.85546875" style="19"/>
    <col min="10746" max="10746" width="9.85546875" style="19" bestFit="1" customWidth="1"/>
    <col min="10747" max="10755" width="13.42578125" style="19" bestFit="1" customWidth="1"/>
    <col min="10756" max="10756" width="4.7109375" style="19" bestFit="1" customWidth="1"/>
    <col min="10757" max="11001" width="8.85546875" style="19"/>
    <col min="11002" max="11002" width="9.85546875" style="19" bestFit="1" customWidth="1"/>
    <col min="11003" max="11011" width="13.42578125" style="19" bestFit="1" customWidth="1"/>
    <col min="11012" max="11012" width="4.7109375" style="19" bestFit="1" customWidth="1"/>
    <col min="11013" max="11257" width="8.85546875" style="19"/>
    <col min="11258" max="11258" width="9.85546875" style="19" bestFit="1" customWidth="1"/>
    <col min="11259" max="11267" width="13.42578125" style="19" bestFit="1" customWidth="1"/>
    <col min="11268" max="11268" width="4.7109375" style="19" bestFit="1" customWidth="1"/>
    <col min="11269" max="11513" width="8.85546875" style="19"/>
    <col min="11514" max="11514" width="9.85546875" style="19" bestFit="1" customWidth="1"/>
    <col min="11515" max="11523" width="13.42578125" style="19" bestFit="1" customWidth="1"/>
    <col min="11524" max="11524" width="4.7109375" style="19" bestFit="1" customWidth="1"/>
    <col min="11525" max="11769" width="8.85546875" style="19"/>
    <col min="11770" max="11770" width="9.85546875" style="19" bestFit="1" customWidth="1"/>
    <col min="11771" max="11779" width="13.42578125" style="19" bestFit="1" customWidth="1"/>
    <col min="11780" max="11780" width="4.7109375" style="19" bestFit="1" customWidth="1"/>
    <col min="11781" max="12025" width="8.85546875" style="19"/>
    <col min="12026" max="12026" width="9.85546875" style="19" bestFit="1" customWidth="1"/>
    <col min="12027" max="12035" width="13.42578125" style="19" bestFit="1" customWidth="1"/>
    <col min="12036" max="12036" width="4.7109375" style="19" bestFit="1" customWidth="1"/>
    <col min="12037" max="12281" width="8.85546875" style="19"/>
    <col min="12282" max="12282" width="9.85546875" style="19" bestFit="1" customWidth="1"/>
    <col min="12283" max="12291" width="13.42578125" style="19" bestFit="1" customWidth="1"/>
    <col min="12292" max="12292" width="4.7109375" style="19" bestFit="1" customWidth="1"/>
    <col min="12293" max="12537" width="8.85546875" style="19"/>
    <col min="12538" max="12538" width="9.85546875" style="19" bestFit="1" customWidth="1"/>
    <col min="12539" max="12547" width="13.42578125" style="19" bestFit="1" customWidth="1"/>
    <col min="12548" max="12548" width="4.7109375" style="19" bestFit="1" customWidth="1"/>
    <col min="12549" max="12793" width="8.85546875" style="19"/>
    <col min="12794" max="12794" width="9.85546875" style="19" bestFit="1" customWidth="1"/>
    <col min="12795" max="12803" width="13.42578125" style="19" bestFit="1" customWidth="1"/>
    <col min="12804" max="12804" width="4.7109375" style="19" bestFit="1" customWidth="1"/>
    <col min="12805" max="13049" width="8.85546875" style="19"/>
    <col min="13050" max="13050" width="9.85546875" style="19" bestFit="1" customWidth="1"/>
    <col min="13051" max="13059" width="13.42578125" style="19" bestFit="1" customWidth="1"/>
    <col min="13060" max="13060" width="4.7109375" style="19" bestFit="1" customWidth="1"/>
    <col min="13061" max="13305" width="8.85546875" style="19"/>
    <col min="13306" max="13306" width="9.85546875" style="19" bestFit="1" customWidth="1"/>
    <col min="13307" max="13315" width="13.42578125" style="19" bestFit="1" customWidth="1"/>
    <col min="13316" max="13316" width="4.7109375" style="19" bestFit="1" customWidth="1"/>
    <col min="13317" max="13561" width="8.85546875" style="19"/>
    <col min="13562" max="13562" width="9.85546875" style="19" bestFit="1" customWidth="1"/>
    <col min="13563" max="13571" width="13.42578125" style="19" bestFit="1" customWidth="1"/>
    <col min="13572" max="13572" width="4.7109375" style="19" bestFit="1" customWidth="1"/>
    <col min="13573" max="13817" width="8.85546875" style="19"/>
    <col min="13818" max="13818" width="9.85546875" style="19" bestFit="1" customWidth="1"/>
    <col min="13819" max="13827" width="13.42578125" style="19" bestFit="1" customWidth="1"/>
    <col min="13828" max="13828" width="4.7109375" style="19" bestFit="1" customWidth="1"/>
    <col min="13829" max="14073" width="8.85546875" style="19"/>
    <col min="14074" max="14074" width="9.85546875" style="19" bestFit="1" customWidth="1"/>
    <col min="14075" max="14083" width="13.42578125" style="19" bestFit="1" customWidth="1"/>
    <col min="14084" max="14084" width="4.7109375" style="19" bestFit="1" customWidth="1"/>
    <col min="14085" max="14329" width="8.85546875" style="19"/>
    <col min="14330" max="14330" width="9.85546875" style="19" bestFit="1" customWidth="1"/>
    <col min="14331" max="14339" width="13.42578125" style="19" bestFit="1" customWidth="1"/>
    <col min="14340" max="14340" width="4.7109375" style="19" bestFit="1" customWidth="1"/>
    <col min="14341" max="14585" width="8.85546875" style="19"/>
    <col min="14586" max="14586" width="9.85546875" style="19" bestFit="1" customWidth="1"/>
    <col min="14587" max="14595" width="13.42578125" style="19" bestFit="1" customWidth="1"/>
    <col min="14596" max="14596" width="4.7109375" style="19" bestFit="1" customWidth="1"/>
    <col min="14597" max="14841" width="8.85546875" style="19"/>
    <col min="14842" max="14842" width="9.85546875" style="19" bestFit="1" customWidth="1"/>
    <col min="14843" max="14851" width="13.42578125" style="19" bestFit="1" customWidth="1"/>
    <col min="14852" max="14852" width="4.7109375" style="19" bestFit="1" customWidth="1"/>
    <col min="14853" max="15097" width="8.85546875" style="19"/>
    <col min="15098" max="15098" width="9.85546875" style="19" bestFit="1" customWidth="1"/>
    <col min="15099" max="15107" width="13.42578125" style="19" bestFit="1" customWidth="1"/>
    <col min="15108" max="15108" width="4.7109375" style="19" bestFit="1" customWidth="1"/>
    <col min="15109" max="15353" width="8.85546875" style="19"/>
    <col min="15354" max="15354" width="9.85546875" style="19" bestFit="1" customWidth="1"/>
    <col min="15355" max="15363" width="13.42578125" style="19" bestFit="1" customWidth="1"/>
    <col min="15364" max="15364" width="4.7109375" style="19" bestFit="1" customWidth="1"/>
    <col min="15365" max="15609" width="8.85546875" style="19"/>
    <col min="15610" max="15610" width="9.85546875" style="19" bestFit="1" customWidth="1"/>
    <col min="15611" max="15619" width="13.42578125" style="19" bestFit="1" customWidth="1"/>
    <col min="15620" max="15620" width="4.7109375" style="19" bestFit="1" customWidth="1"/>
    <col min="15621" max="15865" width="8.85546875" style="19"/>
    <col min="15866" max="15866" width="9.85546875" style="19" bestFit="1" customWidth="1"/>
    <col min="15867" max="15875" width="13.42578125" style="19" bestFit="1" customWidth="1"/>
    <col min="15876" max="15876" width="4.7109375" style="19" bestFit="1" customWidth="1"/>
    <col min="15877" max="16121" width="8.85546875" style="19"/>
    <col min="16122" max="16122" width="9.85546875" style="19" bestFit="1" customWidth="1"/>
    <col min="16123" max="16131" width="13.42578125" style="19" bestFit="1" customWidth="1"/>
    <col min="16132" max="16132" width="4.7109375" style="19" bestFit="1" customWidth="1"/>
    <col min="16133" max="16384" width="8.85546875" style="19"/>
  </cols>
  <sheetData>
    <row r="1" spans="1:13" ht="13.5" customHeight="1">
      <c r="A1" s="1198" t="s">
        <v>325</v>
      </c>
      <c r="B1" s="1198"/>
      <c r="C1" s="1198"/>
      <c r="D1" s="1198"/>
      <c r="E1" s="1198"/>
      <c r="F1" s="1198"/>
      <c r="G1" s="1198"/>
    </row>
    <row r="2" spans="1:13" s="22" customFormat="1" ht="27.75" customHeight="1">
      <c r="A2" s="1226" t="s">
        <v>218</v>
      </c>
      <c r="B2" s="1225" t="s">
        <v>85</v>
      </c>
      <c r="C2" s="1225"/>
      <c r="D2" s="1225"/>
      <c r="E2" s="1227" t="s">
        <v>86</v>
      </c>
      <c r="F2" s="1227"/>
      <c r="G2" s="1227"/>
      <c r="H2" s="1225" t="s">
        <v>87</v>
      </c>
      <c r="I2" s="1225"/>
      <c r="J2" s="1225"/>
    </row>
    <row r="3" spans="1:13" s="20" customFormat="1" ht="45">
      <c r="A3" s="1226"/>
      <c r="B3" s="275" t="s">
        <v>219</v>
      </c>
      <c r="C3" s="275" t="s">
        <v>121</v>
      </c>
      <c r="D3" s="275" t="s">
        <v>371</v>
      </c>
      <c r="E3" s="275" t="s">
        <v>219</v>
      </c>
      <c r="F3" s="275" t="s">
        <v>121</v>
      </c>
      <c r="G3" s="275" t="s">
        <v>371</v>
      </c>
      <c r="H3" s="275" t="s">
        <v>219</v>
      </c>
      <c r="I3" s="275" t="s">
        <v>121</v>
      </c>
      <c r="J3" s="275" t="s">
        <v>371</v>
      </c>
    </row>
    <row r="4" spans="1:13" s="22" customFormat="1" ht="18" customHeight="1">
      <c r="A4" s="276" t="s">
        <v>600</v>
      </c>
      <c r="B4" s="277">
        <v>5477</v>
      </c>
      <c r="C4" s="277">
        <v>4005</v>
      </c>
      <c r="D4" s="278">
        <v>73.123972977907613</v>
      </c>
      <c r="E4" s="279">
        <v>1968</v>
      </c>
      <c r="F4" s="279">
        <v>2053</v>
      </c>
      <c r="G4" s="280">
        <v>104.31910569105692</v>
      </c>
      <c r="H4" s="281">
        <v>298</v>
      </c>
      <c r="I4" s="281">
        <v>7</v>
      </c>
      <c r="J4" s="282">
        <v>2.348993288590604</v>
      </c>
    </row>
    <row r="5" spans="1:13" s="20" customFormat="1" ht="18" customHeight="1">
      <c r="A5" s="850" t="s">
        <v>1160</v>
      </c>
      <c r="B5" s="279">
        <v>5485</v>
      </c>
      <c r="C5" s="279">
        <v>3352</v>
      </c>
      <c r="D5" s="855">
        <v>61.112123974475843</v>
      </c>
      <c r="E5" s="279">
        <v>1968</v>
      </c>
      <c r="F5" s="279">
        <v>1950</v>
      </c>
      <c r="G5" s="280">
        <v>99.08536585365853</v>
      </c>
      <c r="H5" s="871">
        <v>295</v>
      </c>
      <c r="I5" s="871">
        <v>3</v>
      </c>
      <c r="J5" s="872">
        <v>1.0169491525423728</v>
      </c>
      <c r="M5" s="873"/>
    </row>
    <row r="6" spans="1:13" s="22" customFormat="1" ht="18" customHeight="1">
      <c r="A6" s="283" t="s">
        <v>1163</v>
      </c>
      <c r="B6" s="284">
        <v>5485</v>
      </c>
      <c r="C6" s="284">
        <v>3352</v>
      </c>
      <c r="D6" s="285">
        <v>61.112123974475843</v>
      </c>
      <c r="E6" s="286">
        <v>1968</v>
      </c>
      <c r="F6" s="286">
        <v>1950</v>
      </c>
      <c r="G6" s="287">
        <v>99.08536585365853</v>
      </c>
      <c r="H6" s="288">
        <v>295</v>
      </c>
      <c r="I6" s="288">
        <v>3</v>
      </c>
      <c r="J6" s="289">
        <v>1.0169491525423728</v>
      </c>
      <c r="M6" s="290"/>
    </row>
    <row r="7" spans="1:13" s="22" customFormat="1" ht="13.5" customHeight="1">
      <c r="A7" s="27" t="s">
        <v>350</v>
      </c>
      <c r="B7" s="32"/>
      <c r="C7" s="32"/>
      <c r="D7" s="104"/>
      <c r="E7" s="32"/>
      <c r="F7" s="32"/>
      <c r="G7" s="104"/>
    </row>
    <row r="8" spans="1:13" s="22" customFormat="1" ht="15" customHeight="1">
      <c r="A8" s="1138" t="s">
        <v>1162</v>
      </c>
      <c r="B8" s="1138"/>
      <c r="C8" s="1138"/>
      <c r="D8" s="1138"/>
      <c r="E8" s="1138"/>
      <c r="F8" s="1138"/>
      <c r="G8" s="1138"/>
    </row>
    <row r="9" spans="1:13" s="22" customFormat="1" ht="28.35" customHeight="1">
      <c r="A9" s="1138" t="s">
        <v>80</v>
      </c>
      <c r="B9" s="1138"/>
      <c r="C9" s="1138"/>
      <c r="D9" s="1138"/>
      <c r="E9" s="1138"/>
      <c r="F9" s="1138"/>
      <c r="G9" s="1138"/>
    </row>
    <row r="13" spans="1:13">
      <c r="D13" s="105"/>
    </row>
    <row r="15" spans="1:13">
      <c r="G15" s="105"/>
    </row>
  </sheetData>
  <mergeCells count="7">
    <mergeCell ref="H2:J2"/>
    <mergeCell ref="A8:G8"/>
    <mergeCell ref="A9:G9"/>
    <mergeCell ref="A1:G1"/>
    <mergeCell ref="A2:A3"/>
    <mergeCell ref="B2:D2"/>
    <mergeCell ref="E2:G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6"/>
  <sheetViews>
    <sheetView workbookViewId="0">
      <selection activeCell="E22" sqref="E22"/>
    </sheetView>
  </sheetViews>
  <sheetFormatPr defaultColWidth="9.140625" defaultRowHeight="15"/>
  <cols>
    <col min="1" max="1" width="7" style="19" bestFit="1" customWidth="1"/>
    <col min="2" max="2" width="39.140625" style="50" customWidth="1"/>
    <col min="3" max="3" width="14.7109375" style="19" bestFit="1" customWidth="1"/>
    <col min="4" max="4" width="18" style="19" customWidth="1"/>
    <col min="5" max="9" width="14.7109375" style="19" bestFit="1" customWidth="1"/>
    <col min="10" max="10" width="11.7109375" style="19" bestFit="1" customWidth="1"/>
    <col min="11" max="16384" width="9.140625" style="19"/>
  </cols>
  <sheetData>
    <row r="1" spans="1:10">
      <c r="A1" s="1102" t="s">
        <v>1158</v>
      </c>
      <c r="B1" s="1102"/>
      <c r="C1" s="1102"/>
      <c r="D1" s="1102"/>
      <c r="E1" s="1102"/>
      <c r="F1" s="1102"/>
      <c r="G1" s="1102"/>
      <c r="H1" s="1102"/>
      <c r="I1" s="1102"/>
      <c r="J1" s="1102"/>
    </row>
    <row r="2" spans="1:10" s="20" customFormat="1" ht="45">
      <c r="A2" s="42" t="s">
        <v>38</v>
      </c>
      <c r="B2" s="43" t="s">
        <v>39</v>
      </c>
      <c r="C2" s="42" t="s">
        <v>307</v>
      </c>
      <c r="D2" s="42" t="s">
        <v>40</v>
      </c>
      <c r="E2" s="42" t="s">
        <v>41</v>
      </c>
      <c r="F2" s="42" t="s">
        <v>42</v>
      </c>
      <c r="G2" s="42" t="s">
        <v>422</v>
      </c>
      <c r="H2" s="42" t="s">
        <v>423</v>
      </c>
      <c r="I2" s="42" t="s">
        <v>424</v>
      </c>
      <c r="J2" s="42" t="s">
        <v>425</v>
      </c>
    </row>
    <row r="3" spans="1:10" s="20" customFormat="1">
      <c r="A3" s="51">
        <v>1</v>
      </c>
      <c r="B3" s="44" t="s">
        <v>1177</v>
      </c>
      <c r="C3" s="45">
        <v>44291</v>
      </c>
      <c r="D3" s="46" t="s">
        <v>1123</v>
      </c>
      <c r="E3" s="47" t="s">
        <v>236</v>
      </c>
      <c r="F3" s="48">
        <v>14801776</v>
      </c>
      <c r="G3" s="46">
        <v>4</v>
      </c>
      <c r="H3" s="47">
        <v>131</v>
      </c>
      <c r="I3" s="46">
        <v>135</v>
      </c>
      <c r="J3" s="849">
        <v>199.82</v>
      </c>
    </row>
    <row r="4" spans="1:10" s="20" customFormat="1">
      <c r="A4" s="51">
        <v>2</v>
      </c>
      <c r="B4" s="44" t="s">
        <v>1168</v>
      </c>
      <c r="C4" s="45">
        <v>44293</v>
      </c>
      <c r="D4" s="46" t="s">
        <v>1122</v>
      </c>
      <c r="E4" s="47" t="s">
        <v>236</v>
      </c>
      <c r="F4" s="48">
        <v>9057470</v>
      </c>
      <c r="G4" s="46">
        <v>5</v>
      </c>
      <c r="H4" s="47">
        <v>495</v>
      </c>
      <c r="I4" s="46">
        <v>500</v>
      </c>
      <c r="J4" s="849">
        <v>452.87</v>
      </c>
    </row>
    <row r="5" spans="1:10" s="20" customFormat="1">
      <c r="A5" s="51">
        <v>3</v>
      </c>
      <c r="B5" s="44" t="s">
        <v>1169</v>
      </c>
      <c r="C5" s="45">
        <v>44293</v>
      </c>
      <c r="D5" s="46" t="s">
        <v>1143</v>
      </c>
      <c r="E5" s="47" t="s">
        <v>236</v>
      </c>
      <c r="F5" s="48">
        <v>1824000</v>
      </c>
      <c r="G5" s="46">
        <v>10</v>
      </c>
      <c r="H5" s="47">
        <v>92</v>
      </c>
      <c r="I5" s="46">
        <v>102</v>
      </c>
      <c r="J5" s="849">
        <v>18.600000000000001</v>
      </c>
    </row>
    <row r="6" spans="1:10" s="20" customFormat="1">
      <c r="A6" s="51">
        <v>4</v>
      </c>
      <c r="B6" s="44" t="s">
        <v>1170</v>
      </c>
      <c r="C6" s="45">
        <v>44293</v>
      </c>
      <c r="D6" s="46" t="s">
        <v>1153</v>
      </c>
      <c r="E6" s="47" t="s">
        <v>236</v>
      </c>
      <c r="F6" s="48">
        <v>824000</v>
      </c>
      <c r="G6" s="46">
        <v>10</v>
      </c>
      <c r="H6" s="47">
        <v>47</v>
      </c>
      <c r="I6" s="46">
        <v>57</v>
      </c>
      <c r="J6" s="849">
        <v>4.6967999999999996</v>
      </c>
    </row>
    <row r="7" spans="1:10" s="20" customFormat="1">
      <c r="A7" s="51">
        <v>5</v>
      </c>
      <c r="B7" s="44" t="s">
        <v>1171</v>
      </c>
      <c r="C7" s="45">
        <v>44295</v>
      </c>
      <c r="D7" s="46" t="s">
        <v>1153</v>
      </c>
      <c r="E7" s="47" t="s">
        <v>236</v>
      </c>
      <c r="F7" s="48">
        <v>6000000</v>
      </c>
      <c r="G7" s="46">
        <v>10</v>
      </c>
      <c r="H7" s="47">
        <v>29</v>
      </c>
      <c r="I7" s="46">
        <v>39</v>
      </c>
      <c r="J7" s="849">
        <v>23.4</v>
      </c>
    </row>
    <row r="8" spans="1:10" s="20" customFormat="1">
      <c r="A8" s="51">
        <v>6</v>
      </c>
      <c r="B8" s="44" t="s">
        <v>1172</v>
      </c>
      <c r="C8" s="45">
        <v>44301</v>
      </c>
      <c r="D8" s="46" t="s">
        <v>1123</v>
      </c>
      <c r="E8" s="47" t="s">
        <v>236</v>
      </c>
      <c r="F8" s="48">
        <v>1229360</v>
      </c>
      <c r="G8" s="46">
        <v>10</v>
      </c>
      <c r="H8" s="47">
        <v>559</v>
      </c>
      <c r="I8" s="46">
        <v>569</v>
      </c>
      <c r="J8" s="849">
        <v>69.95</v>
      </c>
    </row>
    <row r="9" spans="1:10" s="20" customFormat="1">
      <c r="A9" s="51">
        <v>7</v>
      </c>
      <c r="B9" s="44" t="s">
        <v>1173</v>
      </c>
      <c r="C9" s="45">
        <v>44301</v>
      </c>
      <c r="D9" s="46" t="s">
        <v>1143</v>
      </c>
      <c r="E9" s="47" t="s">
        <v>236</v>
      </c>
      <c r="F9" s="48">
        <v>2016000</v>
      </c>
      <c r="G9" s="46">
        <v>10</v>
      </c>
      <c r="H9" s="47">
        <v>10</v>
      </c>
      <c r="I9" s="46">
        <v>20</v>
      </c>
      <c r="J9" s="849">
        <v>4.03</v>
      </c>
    </row>
    <row r="10" spans="1:10" s="20" customFormat="1">
      <c r="A10" s="51">
        <v>8</v>
      </c>
      <c r="B10" s="44" t="s">
        <v>1174</v>
      </c>
      <c r="C10" s="45">
        <v>44305</v>
      </c>
      <c r="D10" s="46" t="s">
        <v>1143</v>
      </c>
      <c r="E10" s="47" t="s">
        <v>236</v>
      </c>
      <c r="F10" s="48">
        <v>2490000</v>
      </c>
      <c r="G10" s="46">
        <v>10</v>
      </c>
      <c r="H10" s="47">
        <v>10</v>
      </c>
      <c r="I10" s="46">
        <v>20</v>
      </c>
      <c r="J10" s="849">
        <v>4.9800000000000004</v>
      </c>
    </row>
    <row r="11" spans="1:10" s="20" customFormat="1">
      <c r="A11" s="51">
        <v>9</v>
      </c>
      <c r="B11" s="44" t="s">
        <v>1175</v>
      </c>
      <c r="C11" s="45">
        <v>44305</v>
      </c>
      <c r="D11" s="46" t="s">
        <v>1122</v>
      </c>
      <c r="E11" s="47" t="s">
        <v>236</v>
      </c>
      <c r="F11" s="48">
        <v>51440328</v>
      </c>
      <c r="G11" s="46">
        <v>10</v>
      </c>
      <c r="H11" s="47">
        <v>476</v>
      </c>
      <c r="I11" s="46">
        <v>486</v>
      </c>
      <c r="J11" s="849">
        <v>2500</v>
      </c>
    </row>
    <row r="12" spans="1:10" s="20" customFormat="1">
      <c r="A12" s="51">
        <v>10</v>
      </c>
      <c r="B12" s="44" t="s">
        <v>1176</v>
      </c>
      <c r="C12" s="45">
        <v>44316</v>
      </c>
      <c r="D12" s="46" t="s">
        <v>1123</v>
      </c>
      <c r="E12" s="47" t="s">
        <v>236</v>
      </c>
      <c r="F12" s="48">
        <v>9868640</v>
      </c>
      <c r="G12" s="46">
        <v>10</v>
      </c>
      <c r="H12" s="47">
        <v>0</v>
      </c>
      <c r="I12" s="46">
        <v>10</v>
      </c>
      <c r="J12" s="849">
        <v>9.8699999999999992</v>
      </c>
    </row>
    <row r="13" spans="1:10" s="20" customFormat="1">
      <c r="A13" s="1103" t="s">
        <v>430</v>
      </c>
      <c r="B13" s="1103"/>
      <c r="C13" s="1103"/>
      <c r="D13" s="1103"/>
      <c r="E13" s="1103"/>
      <c r="F13" s="1103"/>
    </row>
    <row r="14" spans="1:10" s="20" customFormat="1">
      <c r="A14" s="49" t="s">
        <v>421</v>
      </c>
      <c r="B14" s="39"/>
      <c r="C14" s="39"/>
      <c r="D14" s="39"/>
      <c r="E14" s="39"/>
      <c r="F14" s="39"/>
    </row>
    <row r="15" spans="1:10" s="20" customFormat="1">
      <c r="A15" s="1103" t="s">
        <v>43</v>
      </c>
      <c r="B15" s="1103"/>
      <c r="C15" s="1103"/>
      <c r="D15" s="1103"/>
      <c r="E15" s="1103"/>
      <c r="F15" s="1103"/>
    </row>
    <row r="16" spans="1:10" s="20" customFormat="1">
      <c r="B16" s="52"/>
    </row>
  </sheetData>
  <mergeCells count="3">
    <mergeCell ref="A1:J1"/>
    <mergeCell ref="A13:F13"/>
    <mergeCell ref="A15:F15"/>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H10"/>
  <sheetViews>
    <sheetView workbookViewId="0">
      <selection activeCell="D13" sqref="D13"/>
    </sheetView>
  </sheetViews>
  <sheetFormatPr defaultColWidth="8.85546875" defaultRowHeight="15"/>
  <cols>
    <col min="1" max="6" width="14.7109375" style="19" bestFit="1" customWidth="1"/>
    <col min="7" max="7" width="8.85546875" style="19" bestFit="1" customWidth="1"/>
    <col min="8" max="8" width="14.7109375" style="19" bestFit="1" customWidth="1"/>
    <col min="9" max="9" width="4.7109375" style="19" bestFit="1" customWidth="1"/>
    <col min="10" max="256" width="8.85546875" style="19"/>
    <col min="257" max="264" width="14.7109375" style="19" bestFit="1" customWidth="1"/>
    <col min="265" max="265" width="4.7109375" style="19" bestFit="1" customWidth="1"/>
    <col min="266" max="512" width="8.85546875" style="19"/>
    <col min="513" max="520" width="14.7109375" style="19" bestFit="1" customWidth="1"/>
    <col min="521" max="521" width="4.7109375" style="19" bestFit="1" customWidth="1"/>
    <col min="522" max="768" width="8.85546875" style="19"/>
    <col min="769" max="776" width="14.7109375" style="19" bestFit="1" customWidth="1"/>
    <col min="777" max="777" width="4.7109375" style="19" bestFit="1" customWidth="1"/>
    <col min="778" max="1024" width="8.85546875" style="19"/>
    <col min="1025" max="1032" width="14.7109375" style="19" bestFit="1" customWidth="1"/>
    <col min="1033" max="1033" width="4.7109375" style="19" bestFit="1" customWidth="1"/>
    <col min="1034" max="1280" width="8.85546875" style="19"/>
    <col min="1281" max="1288" width="14.7109375" style="19" bestFit="1" customWidth="1"/>
    <col min="1289" max="1289" width="4.7109375" style="19" bestFit="1" customWidth="1"/>
    <col min="1290" max="1536" width="8.85546875" style="19"/>
    <col min="1537" max="1544" width="14.7109375" style="19" bestFit="1" customWidth="1"/>
    <col min="1545" max="1545" width="4.7109375" style="19" bestFit="1" customWidth="1"/>
    <col min="1546" max="1792" width="8.85546875" style="19"/>
    <col min="1793" max="1800" width="14.7109375" style="19" bestFit="1" customWidth="1"/>
    <col min="1801" max="1801" width="4.7109375" style="19" bestFit="1" customWidth="1"/>
    <col min="1802" max="2048" width="8.85546875" style="19"/>
    <col min="2049" max="2056" width="14.7109375" style="19" bestFit="1" customWidth="1"/>
    <col min="2057" max="2057" width="4.7109375" style="19" bestFit="1" customWidth="1"/>
    <col min="2058" max="2304" width="8.85546875" style="19"/>
    <col min="2305" max="2312" width="14.7109375" style="19" bestFit="1" customWidth="1"/>
    <col min="2313" max="2313" width="4.7109375" style="19" bestFit="1" customWidth="1"/>
    <col min="2314" max="2560" width="8.85546875" style="19"/>
    <col min="2561" max="2568" width="14.7109375" style="19" bestFit="1" customWidth="1"/>
    <col min="2569" max="2569" width="4.7109375" style="19" bestFit="1" customWidth="1"/>
    <col min="2570" max="2816" width="8.85546875" style="19"/>
    <col min="2817" max="2824" width="14.7109375" style="19" bestFit="1" customWidth="1"/>
    <col min="2825" max="2825" width="4.7109375" style="19" bestFit="1" customWidth="1"/>
    <col min="2826" max="3072" width="8.85546875" style="19"/>
    <col min="3073" max="3080" width="14.7109375" style="19" bestFit="1" customWidth="1"/>
    <col min="3081" max="3081" width="4.7109375" style="19" bestFit="1" customWidth="1"/>
    <col min="3082" max="3328" width="8.85546875" style="19"/>
    <col min="3329" max="3336" width="14.7109375" style="19" bestFit="1" customWidth="1"/>
    <col min="3337" max="3337" width="4.7109375" style="19" bestFit="1" customWidth="1"/>
    <col min="3338" max="3584" width="8.85546875" style="19"/>
    <col min="3585" max="3592" width="14.7109375" style="19" bestFit="1" customWidth="1"/>
    <col min="3593" max="3593" width="4.7109375" style="19" bestFit="1" customWidth="1"/>
    <col min="3594" max="3840" width="8.85546875" style="19"/>
    <col min="3841" max="3848" width="14.7109375" style="19" bestFit="1" customWidth="1"/>
    <col min="3849" max="3849" width="4.7109375" style="19" bestFit="1" customWidth="1"/>
    <col min="3850" max="4096" width="8.85546875" style="19"/>
    <col min="4097" max="4104" width="14.7109375" style="19" bestFit="1" customWidth="1"/>
    <col min="4105" max="4105" width="4.7109375" style="19" bestFit="1" customWidth="1"/>
    <col min="4106" max="4352" width="8.85546875" style="19"/>
    <col min="4353" max="4360" width="14.7109375" style="19" bestFit="1" customWidth="1"/>
    <col min="4361" max="4361" width="4.7109375" style="19" bestFit="1" customWidth="1"/>
    <col min="4362" max="4608" width="8.85546875" style="19"/>
    <col min="4609" max="4616" width="14.7109375" style="19" bestFit="1" customWidth="1"/>
    <col min="4617" max="4617" width="4.7109375" style="19" bestFit="1" customWidth="1"/>
    <col min="4618" max="4864" width="8.85546875" style="19"/>
    <col min="4865" max="4872" width="14.7109375" style="19" bestFit="1" customWidth="1"/>
    <col min="4873" max="4873" width="4.7109375" style="19" bestFit="1" customWidth="1"/>
    <col min="4874" max="5120" width="8.85546875" style="19"/>
    <col min="5121" max="5128" width="14.7109375" style="19" bestFit="1" customWidth="1"/>
    <col min="5129" max="5129" width="4.7109375" style="19" bestFit="1" customWidth="1"/>
    <col min="5130" max="5376" width="8.85546875" style="19"/>
    <col min="5377" max="5384" width="14.7109375" style="19" bestFit="1" customWidth="1"/>
    <col min="5385" max="5385" width="4.7109375" style="19" bestFit="1" customWidth="1"/>
    <col min="5386" max="5632" width="8.85546875" style="19"/>
    <col min="5633" max="5640" width="14.7109375" style="19" bestFit="1" customWidth="1"/>
    <col min="5641" max="5641" width="4.7109375" style="19" bestFit="1" customWidth="1"/>
    <col min="5642" max="5888" width="8.85546875" style="19"/>
    <col min="5889" max="5896" width="14.7109375" style="19" bestFit="1" customWidth="1"/>
    <col min="5897" max="5897" width="4.7109375" style="19" bestFit="1" customWidth="1"/>
    <col min="5898" max="6144" width="8.85546875" style="19"/>
    <col min="6145" max="6152" width="14.7109375" style="19" bestFit="1" customWidth="1"/>
    <col min="6153" max="6153" width="4.7109375" style="19" bestFit="1" customWidth="1"/>
    <col min="6154" max="6400" width="8.85546875" style="19"/>
    <col min="6401" max="6408" width="14.7109375" style="19" bestFit="1" customWidth="1"/>
    <col min="6409" max="6409" width="4.7109375" style="19" bestFit="1" customWidth="1"/>
    <col min="6410" max="6656" width="8.85546875" style="19"/>
    <col min="6657" max="6664" width="14.7109375" style="19" bestFit="1" customWidth="1"/>
    <col min="6665" max="6665" width="4.7109375" style="19" bestFit="1" customWidth="1"/>
    <col min="6666" max="6912" width="8.85546875" style="19"/>
    <col min="6913" max="6920" width="14.7109375" style="19" bestFit="1" customWidth="1"/>
    <col min="6921" max="6921" width="4.7109375" style="19" bestFit="1" customWidth="1"/>
    <col min="6922" max="7168" width="8.85546875" style="19"/>
    <col min="7169" max="7176" width="14.7109375" style="19" bestFit="1" customWidth="1"/>
    <col min="7177" max="7177" width="4.7109375" style="19" bestFit="1" customWidth="1"/>
    <col min="7178" max="7424" width="8.85546875" style="19"/>
    <col min="7425" max="7432" width="14.7109375" style="19" bestFit="1" customWidth="1"/>
    <col min="7433" max="7433" width="4.7109375" style="19" bestFit="1" customWidth="1"/>
    <col min="7434" max="7680" width="8.85546875" style="19"/>
    <col min="7681" max="7688" width="14.7109375" style="19" bestFit="1" customWidth="1"/>
    <col min="7689" max="7689" width="4.7109375" style="19" bestFit="1" customWidth="1"/>
    <col min="7690" max="7936" width="8.85546875" style="19"/>
    <col min="7937" max="7944" width="14.7109375" style="19" bestFit="1" customWidth="1"/>
    <col min="7945" max="7945" width="4.7109375" style="19" bestFit="1" customWidth="1"/>
    <col min="7946" max="8192" width="8.85546875" style="19"/>
    <col min="8193" max="8200" width="14.7109375" style="19" bestFit="1" customWidth="1"/>
    <col min="8201" max="8201" width="4.7109375" style="19" bestFit="1" customWidth="1"/>
    <col min="8202" max="8448" width="8.85546875" style="19"/>
    <col min="8449" max="8456" width="14.7109375" style="19" bestFit="1" customWidth="1"/>
    <col min="8457" max="8457" width="4.7109375" style="19" bestFit="1" customWidth="1"/>
    <col min="8458" max="8704" width="8.85546875" style="19"/>
    <col min="8705" max="8712" width="14.7109375" style="19" bestFit="1" customWidth="1"/>
    <col min="8713" max="8713" width="4.7109375" style="19" bestFit="1" customWidth="1"/>
    <col min="8714" max="8960" width="8.85546875" style="19"/>
    <col min="8961" max="8968" width="14.7109375" style="19" bestFit="1" customWidth="1"/>
    <col min="8969" max="8969" width="4.7109375" style="19" bestFit="1" customWidth="1"/>
    <col min="8970" max="9216" width="8.85546875" style="19"/>
    <col min="9217" max="9224" width="14.7109375" style="19" bestFit="1" customWidth="1"/>
    <col min="9225" max="9225" width="4.7109375" style="19" bestFit="1" customWidth="1"/>
    <col min="9226" max="9472" width="8.85546875" style="19"/>
    <col min="9473" max="9480" width="14.7109375" style="19" bestFit="1" customWidth="1"/>
    <col min="9481" max="9481" width="4.7109375" style="19" bestFit="1" customWidth="1"/>
    <col min="9482" max="9728" width="8.85546875" style="19"/>
    <col min="9729" max="9736" width="14.7109375" style="19" bestFit="1" customWidth="1"/>
    <col min="9737" max="9737" width="4.7109375" style="19" bestFit="1" customWidth="1"/>
    <col min="9738" max="9984" width="8.85546875" style="19"/>
    <col min="9985" max="9992" width="14.7109375" style="19" bestFit="1" customWidth="1"/>
    <col min="9993" max="9993" width="4.7109375" style="19" bestFit="1" customWidth="1"/>
    <col min="9994" max="10240" width="8.85546875" style="19"/>
    <col min="10241" max="10248" width="14.7109375" style="19" bestFit="1" customWidth="1"/>
    <col min="10249" max="10249" width="4.7109375" style="19" bestFit="1" customWidth="1"/>
    <col min="10250" max="10496" width="8.85546875" style="19"/>
    <col min="10497" max="10504" width="14.7109375" style="19" bestFit="1" customWidth="1"/>
    <col min="10505" max="10505" width="4.7109375" style="19" bestFit="1" customWidth="1"/>
    <col min="10506" max="10752" width="8.85546875" style="19"/>
    <col min="10753" max="10760" width="14.7109375" style="19" bestFit="1" customWidth="1"/>
    <col min="10761" max="10761" width="4.7109375" style="19" bestFit="1" customWidth="1"/>
    <col min="10762" max="11008" width="8.85546875" style="19"/>
    <col min="11009" max="11016" width="14.7109375" style="19" bestFit="1" customWidth="1"/>
    <col min="11017" max="11017" width="4.7109375" style="19" bestFit="1" customWidth="1"/>
    <col min="11018" max="11264" width="8.85546875" style="19"/>
    <col min="11265" max="11272" width="14.7109375" style="19" bestFit="1" customWidth="1"/>
    <col min="11273" max="11273" width="4.7109375" style="19" bestFit="1" customWidth="1"/>
    <col min="11274" max="11520" width="8.85546875" style="19"/>
    <col min="11521" max="11528" width="14.7109375" style="19" bestFit="1" customWidth="1"/>
    <col min="11529" max="11529" width="4.7109375" style="19" bestFit="1" customWidth="1"/>
    <col min="11530" max="11776" width="8.85546875" style="19"/>
    <col min="11777" max="11784" width="14.7109375" style="19" bestFit="1" customWidth="1"/>
    <col min="11785" max="11785" width="4.7109375" style="19" bestFit="1" customWidth="1"/>
    <col min="11786" max="12032" width="8.85546875" style="19"/>
    <col min="12033" max="12040" width="14.7109375" style="19" bestFit="1" customWidth="1"/>
    <col min="12041" max="12041" width="4.7109375" style="19" bestFit="1" customWidth="1"/>
    <col min="12042" max="12288" width="8.85546875" style="19"/>
    <col min="12289" max="12296" width="14.7109375" style="19" bestFit="1" customWidth="1"/>
    <col min="12297" max="12297" width="4.7109375" style="19" bestFit="1" customWidth="1"/>
    <col min="12298" max="12544" width="8.85546875" style="19"/>
    <col min="12545" max="12552" width="14.7109375" style="19" bestFit="1" customWidth="1"/>
    <col min="12553" max="12553" width="4.7109375" style="19" bestFit="1" customWidth="1"/>
    <col min="12554" max="12800" width="8.85546875" style="19"/>
    <col min="12801" max="12808" width="14.7109375" style="19" bestFit="1" customWidth="1"/>
    <col min="12809" max="12809" width="4.7109375" style="19" bestFit="1" customWidth="1"/>
    <col min="12810" max="13056" width="8.85546875" style="19"/>
    <col min="13057" max="13064" width="14.7109375" style="19" bestFit="1" customWidth="1"/>
    <col min="13065" max="13065" width="4.7109375" style="19" bestFit="1" customWidth="1"/>
    <col min="13066" max="13312" width="8.85546875" style="19"/>
    <col min="13313" max="13320" width="14.7109375" style="19" bestFit="1" customWidth="1"/>
    <col min="13321" max="13321" width="4.7109375" style="19" bestFit="1" customWidth="1"/>
    <col min="13322" max="13568" width="8.85546875" style="19"/>
    <col min="13569" max="13576" width="14.7109375" style="19" bestFit="1" customWidth="1"/>
    <col min="13577" max="13577" width="4.7109375" style="19" bestFit="1" customWidth="1"/>
    <col min="13578" max="13824" width="8.85546875" style="19"/>
    <col min="13825" max="13832" width="14.7109375" style="19" bestFit="1" customWidth="1"/>
    <col min="13833" max="13833" width="4.7109375" style="19" bestFit="1" customWidth="1"/>
    <col min="13834" max="14080" width="8.85546875" style="19"/>
    <col min="14081" max="14088" width="14.7109375" style="19" bestFit="1" customWidth="1"/>
    <col min="14089" max="14089" width="4.7109375" style="19" bestFit="1" customWidth="1"/>
    <col min="14090" max="14336" width="8.85546875" style="19"/>
    <col min="14337" max="14344" width="14.7109375" style="19" bestFit="1" customWidth="1"/>
    <col min="14345" max="14345" width="4.7109375" style="19" bestFit="1" customWidth="1"/>
    <col min="14346" max="14592" width="8.85546875" style="19"/>
    <col min="14593" max="14600" width="14.7109375" style="19" bestFit="1" customWidth="1"/>
    <col min="14601" max="14601" width="4.7109375" style="19" bestFit="1" customWidth="1"/>
    <col min="14602" max="14848" width="8.85546875" style="19"/>
    <col min="14849" max="14856" width="14.7109375" style="19" bestFit="1" customWidth="1"/>
    <col min="14857" max="14857" width="4.7109375" style="19" bestFit="1" customWidth="1"/>
    <col min="14858" max="15104" width="8.85546875" style="19"/>
    <col min="15105" max="15112" width="14.7109375" style="19" bestFit="1" customWidth="1"/>
    <col min="15113" max="15113" width="4.7109375" style="19" bestFit="1" customWidth="1"/>
    <col min="15114" max="15360" width="8.85546875" style="19"/>
    <col min="15361" max="15368" width="14.7109375" style="19" bestFit="1" customWidth="1"/>
    <col min="15369" max="15369" width="4.7109375" style="19" bestFit="1" customWidth="1"/>
    <col min="15370" max="15616" width="8.85546875" style="19"/>
    <col min="15617" max="15624" width="14.7109375" style="19" bestFit="1" customWidth="1"/>
    <col min="15625" max="15625" width="4.7109375" style="19" bestFit="1" customWidth="1"/>
    <col min="15626" max="15872" width="8.85546875" style="19"/>
    <col min="15873" max="15880" width="14.7109375" style="19" bestFit="1" customWidth="1"/>
    <col min="15881" max="15881" width="4.7109375" style="19" bestFit="1" customWidth="1"/>
    <col min="15882" max="16128" width="8.85546875" style="19"/>
    <col min="16129" max="16136" width="14.7109375" style="19" bestFit="1" customWidth="1"/>
    <col min="16137" max="16137" width="4.7109375" style="19" bestFit="1" customWidth="1"/>
    <col min="16138" max="16384" width="8.85546875" style="19"/>
  </cols>
  <sheetData>
    <row r="1" spans="1:8" ht="15.75" customHeight="1">
      <c r="A1" s="97" t="s">
        <v>357</v>
      </c>
      <c r="B1" s="97"/>
      <c r="C1" s="97"/>
    </row>
    <row r="2" spans="1:8">
      <c r="A2" s="97"/>
      <c r="B2" s="97"/>
      <c r="C2" s="97"/>
      <c r="H2" s="19" t="s">
        <v>327</v>
      </c>
    </row>
    <row r="3" spans="1:8" s="22" customFormat="1" ht="15.75" customHeight="1">
      <c r="A3" s="98" t="s">
        <v>51</v>
      </c>
      <c r="B3" s="91" t="s">
        <v>220</v>
      </c>
      <c r="C3" s="91" t="s">
        <v>221</v>
      </c>
      <c r="D3" s="91" t="s">
        <v>222</v>
      </c>
      <c r="E3" s="91" t="s">
        <v>223</v>
      </c>
      <c r="F3" s="91" t="s">
        <v>224</v>
      </c>
      <c r="G3" s="91" t="s">
        <v>225</v>
      </c>
      <c r="H3" s="91" t="s">
        <v>226</v>
      </c>
    </row>
    <row r="4" spans="1:8" s="23" customFormat="1" ht="16.5" customHeight="1">
      <c r="A4" s="99" t="s">
        <v>600</v>
      </c>
      <c r="B4" s="101">
        <v>1.4505722940000001</v>
      </c>
      <c r="C4" s="101">
        <v>1.3744564720000001</v>
      </c>
      <c r="D4" s="101">
        <v>1.3066160929999999</v>
      </c>
      <c r="E4" s="101">
        <v>1.4132329029999999</v>
      </c>
      <c r="F4" s="101">
        <v>1.1986445139999999</v>
      </c>
      <c r="G4" s="101">
        <v>1.299918656</v>
      </c>
      <c r="H4" s="101">
        <v>1.4</v>
      </c>
    </row>
    <row r="5" spans="1:8" s="23" customFormat="1" ht="16.5" customHeight="1">
      <c r="A5" s="261" t="s">
        <v>1160</v>
      </c>
      <c r="B5" s="262">
        <v>1.3512316170000001</v>
      </c>
      <c r="C5" s="262">
        <v>1.350492805</v>
      </c>
      <c r="D5" s="262">
        <v>1.371395811</v>
      </c>
      <c r="E5" s="262">
        <v>1.294729142</v>
      </c>
      <c r="F5" s="262">
        <v>1.3649382459999999</v>
      </c>
      <c r="G5" s="262">
        <v>1.334197997</v>
      </c>
      <c r="H5" s="263">
        <v>1.3</v>
      </c>
    </row>
    <row r="6" spans="1:8" s="22" customFormat="1" ht="18" customHeight="1">
      <c r="A6" s="231" t="s">
        <v>1163</v>
      </c>
      <c r="B6" s="260">
        <v>1.3512316170000001</v>
      </c>
      <c r="C6" s="260">
        <v>1.350492805</v>
      </c>
      <c r="D6" s="260">
        <v>1.371395811</v>
      </c>
      <c r="E6" s="260">
        <v>1.294729142</v>
      </c>
      <c r="F6" s="260">
        <v>1.3649382459999999</v>
      </c>
      <c r="G6" s="260">
        <v>1.334197997</v>
      </c>
      <c r="H6" s="259">
        <v>1.3</v>
      </c>
    </row>
    <row r="7" spans="1:8" s="22" customFormat="1">
      <c r="A7" s="1138" t="s">
        <v>479</v>
      </c>
      <c r="B7" s="1138"/>
      <c r="C7" s="1138"/>
      <c r="D7" s="1138"/>
      <c r="E7" s="1138"/>
      <c r="F7" s="1138"/>
      <c r="G7" s="1138"/>
    </row>
    <row r="8" spans="1:8" s="22" customFormat="1" ht="18" customHeight="1">
      <c r="A8" s="1103" t="s">
        <v>1148</v>
      </c>
      <c r="B8" s="1103"/>
      <c r="C8" s="1103"/>
      <c r="D8" s="1103"/>
      <c r="E8" s="1103"/>
      <c r="F8" s="1103"/>
      <c r="G8" s="1103"/>
    </row>
    <row r="9" spans="1:8" s="22" customFormat="1" ht="19.5" customHeight="1">
      <c r="A9" s="1103" t="s">
        <v>227</v>
      </c>
      <c r="B9" s="1103"/>
      <c r="C9" s="1103"/>
      <c r="D9" s="1103"/>
      <c r="E9" s="1103"/>
      <c r="F9" s="1103"/>
      <c r="G9" s="1103"/>
    </row>
    <row r="10" spans="1:8" s="22" customFormat="1" ht="27.6" customHeight="1"/>
  </sheetData>
  <mergeCells count="3">
    <mergeCell ref="A7:G7"/>
    <mergeCell ref="A8:G8"/>
    <mergeCell ref="A9:G9"/>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P14"/>
  <sheetViews>
    <sheetView zoomScale="90" zoomScaleNormal="90" workbookViewId="0">
      <selection activeCell="H18" sqref="H18"/>
    </sheetView>
  </sheetViews>
  <sheetFormatPr defaultColWidth="8.85546875" defaultRowHeight="15"/>
  <cols>
    <col min="1" max="1" width="14.7109375" style="19" bestFit="1" customWidth="1"/>
    <col min="2" max="15" width="9.7109375" style="19" customWidth="1"/>
    <col min="16" max="16" width="9.140625" style="19" customWidth="1"/>
    <col min="17" max="17" width="4.7109375" style="19" bestFit="1" customWidth="1"/>
    <col min="18" max="16384" width="8.85546875" style="19"/>
  </cols>
  <sheetData>
    <row r="1" spans="1:16">
      <c r="A1" s="1146" t="s">
        <v>372</v>
      </c>
      <c r="B1" s="1146"/>
      <c r="C1" s="1146"/>
      <c r="D1" s="1146"/>
      <c r="E1" s="1146"/>
      <c r="F1" s="1146"/>
      <c r="G1" s="1146"/>
      <c r="H1" s="1146"/>
      <c r="I1" s="1146"/>
      <c r="J1" s="1146"/>
      <c r="K1" s="1146"/>
    </row>
    <row r="2" spans="1:16" s="20" customFormat="1">
      <c r="A2" s="92" t="s">
        <v>68</v>
      </c>
      <c r="B2" s="1228" t="s">
        <v>85</v>
      </c>
      <c r="C2" s="1229"/>
      <c r="D2" s="1229"/>
      <c r="E2" s="1229"/>
      <c r="F2" s="1230"/>
      <c r="G2" s="1154" t="s">
        <v>86</v>
      </c>
      <c r="H2" s="1155"/>
      <c r="I2" s="1155"/>
      <c r="J2" s="1155"/>
      <c r="K2" s="1156"/>
      <c r="L2" s="1154" t="s">
        <v>87</v>
      </c>
      <c r="M2" s="1155"/>
      <c r="N2" s="1155"/>
      <c r="O2" s="1155"/>
      <c r="P2" s="1156"/>
    </row>
    <row r="3" spans="1:16" s="20" customFormat="1">
      <c r="A3" s="92" t="s">
        <v>228</v>
      </c>
      <c r="B3" s="96" t="s">
        <v>229</v>
      </c>
      <c r="C3" s="96" t="s">
        <v>230</v>
      </c>
      <c r="D3" s="96" t="s">
        <v>231</v>
      </c>
      <c r="E3" s="96" t="s">
        <v>232</v>
      </c>
      <c r="F3" s="96" t="s">
        <v>233</v>
      </c>
      <c r="G3" s="96" t="s">
        <v>229</v>
      </c>
      <c r="H3" s="96" t="s">
        <v>230</v>
      </c>
      <c r="I3" s="96" t="s">
        <v>231</v>
      </c>
      <c r="J3" s="96" t="s">
        <v>232</v>
      </c>
      <c r="K3" s="96" t="s">
        <v>233</v>
      </c>
      <c r="L3" s="96" t="s">
        <v>229</v>
      </c>
      <c r="M3" s="96" t="s">
        <v>230</v>
      </c>
      <c r="N3" s="96" t="s">
        <v>231</v>
      </c>
      <c r="O3" s="96" t="s">
        <v>232</v>
      </c>
      <c r="P3" s="96" t="s">
        <v>233</v>
      </c>
    </row>
    <row r="4" spans="1:16" s="20" customFormat="1">
      <c r="A4" s="1228" t="s">
        <v>234</v>
      </c>
      <c r="B4" s="1231"/>
      <c r="C4" s="1231"/>
      <c r="D4" s="1231"/>
      <c r="E4" s="1231"/>
      <c r="F4" s="1231"/>
      <c r="G4" s="1231"/>
      <c r="H4" s="1231"/>
      <c r="I4" s="1231"/>
      <c r="J4" s="1231"/>
      <c r="K4" s="1231"/>
      <c r="L4" s="1231"/>
      <c r="M4" s="1231"/>
      <c r="N4" s="1231"/>
      <c r="O4" s="1231"/>
      <c r="P4" s="1232"/>
    </row>
    <row r="5" spans="1:16" s="20" customFormat="1">
      <c r="A5" s="269" t="s">
        <v>59</v>
      </c>
      <c r="B5" s="267">
        <v>13.591200000000001</v>
      </c>
      <c r="C5" s="267">
        <v>22.532399999999999</v>
      </c>
      <c r="D5" s="267">
        <v>38.741599999999998</v>
      </c>
      <c r="E5" s="267">
        <v>51.457099999999997</v>
      </c>
      <c r="F5" s="267">
        <v>67.043000000000006</v>
      </c>
      <c r="G5" s="267">
        <v>16.09</v>
      </c>
      <c r="H5" s="267">
        <v>26.25</v>
      </c>
      <c r="I5" s="267">
        <v>43.58</v>
      </c>
      <c r="J5" s="267">
        <v>58.72</v>
      </c>
      <c r="K5" s="267">
        <v>76.61</v>
      </c>
      <c r="L5" s="268">
        <v>99.9</v>
      </c>
      <c r="M5" s="268">
        <v>100</v>
      </c>
      <c r="N5" s="268">
        <v>100</v>
      </c>
      <c r="O5" s="268">
        <v>100</v>
      </c>
      <c r="P5" s="268">
        <v>100</v>
      </c>
    </row>
    <row r="6" spans="1:16" s="20" customFormat="1">
      <c r="A6" s="269" t="s">
        <v>1160</v>
      </c>
      <c r="B6" s="856">
        <v>12.350899999999999</v>
      </c>
      <c r="C6" s="856">
        <v>21.0107</v>
      </c>
      <c r="D6" s="856">
        <v>35.4694</v>
      </c>
      <c r="E6" s="856">
        <v>47.937100000000001</v>
      </c>
      <c r="F6" s="856">
        <v>62.816299999999998</v>
      </c>
      <c r="G6" s="267">
        <v>14.37</v>
      </c>
      <c r="H6" s="267">
        <v>25.73</v>
      </c>
      <c r="I6" s="267">
        <v>43.91</v>
      </c>
      <c r="J6" s="267">
        <v>58.01</v>
      </c>
      <c r="K6" s="267">
        <v>74.36</v>
      </c>
      <c r="L6" s="268">
        <v>100</v>
      </c>
      <c r="M6" s="268">
        <v>100</v>
      </c>
      <c r="N6" s="268">
        <v>100</v>
      </c>
      <c r="O6" s="268">
        <v>100</v>
      </c>
      <c r="P6" s="268">
        <v>100</v>
      </c>
    </row>
    <row r="7" spans="1:16" s="20" customFormat="1">
      <c r="A7" s="270" t="s">
        <v>1163</v>
      </c>
      <c r="B7" s="265">
        <v>12.350899999999999</v>
      </c>
      <c r="C7" s="265">
        <v>21.0107</v>
      </c>
      <c r="D7" s="265">
        <v>35.4694</v>
      </c>
      <c r="E7" s="265">
        <v>47.937100000000001</v>
      </c>
      <c r="F7" s="265">
        <v>62.816299999999998</v>
      </c>
      <c r="G7" s="265">
        <v>14.37</v>
      </c>
      <c r="H7" s="265">
        <v>25.73</v>
      </c>
      <c r="I7" s="265">
        <v>43.91</v>
      </c>
      <c r="J7" s="265">
        <v>58.01</v>
      </c>
      <c r="K7" s="265">
        <v>74.36</v>
      </c>
      <c r="L7" s="250">
        <v>100</v>
      </c>
      <c r="M7" s="250">
        <v>100</v>
      </c>
      <c r="N7" s="250">
        <v>100</v>
      </c>
      <c r="O7" s="250">
        <v>100</v>
      </c>
      <c r="P7" s="250">
        <v>100</v>
      </c>
    </row>
    <row r="8" spans="1:16" s="20" customFormat="1">
      <c r="A8" s="1233" t="s">
        <v>235</v>
      </c>
      <c r="B8" s="1234"/>
      <c r="C8" s="1234"/>
      <c r="D8" s="1234"/>
      <c r="E8" s="1234"/>
      <c r="F8" s="1234"/>
      <c r="G8" s="1234"/>
      <c r="H8" s="1234"/>
      <c r="I8" s="1234"/>
      <c r="J8" s="1234"/>
      <c r="K8" s="1234"/>
      <c r="L8" s="1234"/>
      <c r="M8" s="1234"/>
      <c r="N8" s="1234"/>
      <c r="O8" s="1234"/>
      <c r="P8" s="1235"/>
    </row>
    <row r="9" spans="1:16" s="20" customFormat="1">
      <c r="A9" s="266" t="s">
        <v>600</v>
      </c>
      <c r="B9" s="267">
        <v>33.33</v>
      </c>
      <c r="C9" s="267">
        <v>48.81</v>
      </c>
      <c r="D9" s="267">
        <v>69.5</v>
      </c>
      <c r="E9" s="267">
        <v>81.12</v>
      </c>
      <c r="F9" s="267">
        <v>89.68</v>
      </c>
      <c r="G9" s="267">
        <v>30.21</v>
      </c>
      <c r="H9" s="267">
        <v>43.3</v>
      </c>
      <c r="I9" s="267">
        <v>62.99</v>
      </c>
      <c r="J9" s="267">
        <v>78.56</v>
      </c>
      <c r="K9" s="267">
        <v>89.51</v>
      </c>
      <c r="L9" s="268">
        <v>100</v>
      </c>
      <c r="M9" s="268">
        <v>100</v>
      </c>
      <c r="N9" s="268">
        <v>100</v>
      </c>
      <c r="O9" s="268">
        <v>100</v>
      </c>
      <c r="P9" s="268">
        <v>0</v>
      </c>
    </row>
    <row r="10" spans="1:16" s="20" customFormat="1">
      <c r="A10" s="266" t="s">
        <v>1160</v>
      </c>
      <c r="B10" s="267">
        <v>40.619999999999997</v>
      </c>
      <c r="C10" s="267">
        <v>57.53</v>
      </c>
      <c r="D10" s="267">
        <v>74.87</v>
      </c>
      <c r="E10" s="267">
        <v>85</v>
      </c>
      <c r="F10" s="267">
        <v>91.36</v>
      </c>
      <c r="G10" s="267">
        <v>32.04</v>
      </c>
      <c r="H10" s="267">
        <v>45.16</v>
      </c>
      <c r="I10" s="267">
        <v>64.37</v>
      </c>
      <c r="J10" s="267">
        <v>79.489999999999995</v>
      </c>
      <c r="K10" s="267">
        <v>90.26</v>
      </c>
      <c r="L10" s="268">
        <v>100</v>
      </c>
      <c r="M10" s="268">
        <v>100</v>
      </c>
      <c r="N10" s="268">
        <v>100</v>
      </c>
      <c r="O10" s="268">
        <v>100</v>
      </c>
      <c r="P10" s="268">
        <v>0</v>
      </c>
    </row>
    <row r="11" spans="1:16" s="20" customFormat="1">
      <c r="A11" s="264" t="s">
        <v>1163</v>
      </c>
      <c r="B11" s="265">
        <v>40.619999999999997</v>
      </c>
      <c r="C11" s="265">
        <v>57.53</v>
      </c>
      <c r="D11" s="265">
        <v>74.87</v>
      </c>
      <c r="E11" s="265">
        <v>85</v>
      </c>
      <c r="F11" s="265">
        <v>91.36</v>
      </c>
      <c r="G11" s="265">
        <v>32.04</v>
      </c>
      <c r="H11" s="265">
        <v>45.16</v>
      </c>
      <c r="I11" s="265">
        <v>64.37</v>
      </c>
      <c r="J11" s="265">
        <v>79.489999999999995</v>
      </c>
      <c r="K11" s="265">
        <v>90.26</v>
      </c>
      <c r="L11" s="250">
        <v>100</v>
      </c>
      <c r="M11" s="250">
        <v>100</v>
      </c>
      <c r="N11" s="250">
        <v>100</v>
      </c>
      <c r="O11" s="250">
        <v>100</v>
      </c>
      <c r="P11" s="250">
        <v>0</v>
      </c>
    </row>
    <row r="12" spans="1:16" s="20" customFormat="1" ht="15" customHeight="1">
      <c r="A12" s="1236" t="s">
        <v>480</v>
      </c>
      <c r="B12" s="1236"/>
      <c r="C12" s="1236"/>
      <c r="D12" s="1236"/>
      <c r="E12" s="1236"/>
      <c r="F12" s="1236"/>
      <c r="G12" s="1236"/>
      <c r="H12" s="1236"/>
      <c r="I12" s="1236"/>
      <c r="J12" s="1236"/>
      <c r="K12" s="1236"/>
      <c r="L12" s="22"/>
      <c r="N12" s="22"/>
      <c r="O12" s="22"/>
      <c r="P12" s="22"/>
    </row>
    <row r="13" spans="1:16" s="20" customFormat="1" ht="15" customHeight="1">
      <c r="A13" s="1138" t="s">
        <v>1148</v>
      </c>
      <c r="B13" s="1138"/>
      <c r="C13" s="1138"/>
      <c r="D13" s="1138"/>
      <c r="E13" s="1138"/>
      <c r="F13" s="1138"/>
      <c r="G13" s="1138"/>
      <c r="H13" s="1138"/>
      <c r="I13" s="1138"/>
      <c r="J13" s="1138"/>
      <c r="K13" s="1138"/>
      <c r="L13" s="22"/>
      <c r="N13" s="22"/>
      <c r="O13" s="22"/>
      <c r="P13" s="22"/>
    </row>
    <row r="14" spans="1:16" ht="15" customHeight="1">
      <c r="A14" s="1138" t="s">
        <v>80</v>
      </c>
      <c r="B14" s="1138"/>
      <c r="C14" s="1138"/>
      <c r="D14" s="1138"/>
      <c r="E14" s="1138"/>
      <c r="F14" s="1138"/>
      <c r="G14" s="1138"/>
      <c r="H14" s="1138"/>
      <c r="I14" s="1138"/>
      <c r="J14" s="1138"/>
      <c r="K14" s="1138"/>
      <c r="L14" s="22"/>
      <c r="M14" s="20"/>
      <c r="N14" s="22"/>
      <c r="O14" s="22"/>
      <c r="P14" s="22"/>
    </row>
  </sheetData>
  <mergeCells count="9">
    <mergeCell ref="A14:K14"/>
    <mergeCell ref="A1:K1"/>
    <mergeCell ref="B2:F2"/>
    <mergeCell ref="G2:K2"/>
    <mergeCell ref="L2:P2"/>
    <mergeCell ref="A4:P4"/>
    <mergeCell ref="A8:P8"/>
    <mergeCell ref="A12:K12"/>
    <mergeCell ref="A13:K1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AA9"/>
  <sheetViews>
    <sheetView zoomScale="85" zoomScaleNormal="85" workbookViewId="0">
      <selection activeCell="H20" sqref="H20"/>
    </sheetView>
  </sheetViews>
  <sheetFormatPr defaultColWidth="8.85546875" defaultRowHeight="15"/>
  <cols>
    <col min="1" max="1" width="14.7109375" style="19" bestFit="1" customWidth="1"/>
    <col min="2" max="3" width="11" style="19" customWidth="1"/>
    <col min="4" max="4" width="12" style="19" bestFit="1" customWidth="1"/>
    <col min="5" max="8" width="11" style="19" customWidth="1"/>
    <col min="9" max="9" width="15.28515625" style="19" bestFit="1" customWidth="1"/>
    <col min="10" max="13" width="11" style="19" customWidth="1"/>
    <col min="14" max="17" width="10.85546875" style="19" customWidth="1"/>
    <col min="18" max="16384" width="8.85546875" style="19"/>
  </cols>
  <sheetData>
    <row r="1" spans="1:27" ht="13.5" customHeight="1">
      <c r="A1" s="1146" t="s">
        <v>483</v>
      </c>
      <c r="B1" s="1146"/>
      <c r="C1" s="1146"/>
      <c r="D1" s="1146"/>
      <c r="E1" s="1146"/>
      <c r="F1" s="1146"/>
      <c r="G1" s="1146"/>
      <c r="H1" s="1146"/>
      <c r="I1" s="1146"/>
    </row>
    <row r="2" spans="1:27" s="20" customFormat="1" ht="88.5" customHeight="1">
      <c r="A2" s="349" t="s">
        <v>484</v>
      </c>
      <c r="B2" s="349" t="s">
        <v>485</v>
      </c>
      <c r="C2" s="349" t="s">
        <v>486</v>
      </c>
      <c r="D2" s="349" t="s">
        <v>487</v>
      </c>
      <c r="E2" s="349" t="s">
        <v>488</v>
      </c>
      <c r="F2" s="349" t="s">
        <v>122</v>
      </c>
      <c r="G2" s="349" t="s">
        <v>489</v>
      </c>
      <c r="H2" s="349" t="s">
        <v>490</v>
      </c>
      <c r="I2" s="349" t="s">
        <v>491</v>
      </c>
      <c r="J2" s="349" t="s">
        <v>492</v>
      </c>
      <c r="K2" s="349" t="s">
        <v>493</v>
      </c>
      <c r="L2" s="349" t="s">
        <v>494</v>
      </c>
      <c r="M2" s="349" t="s">
        <v>495</v>
      </c>
      <c r="N2" s="349" t="s">
        <v>496</v>
      </c>
      <c r="O2" s="349" t="s">
        <v>497</v>
      </c>
      <c r="P2" s="349" t="s">
        <v>498</v>
      </c>
      <c r="Q2" s="349" t="s">
        <v>499</v>
      </c>
    </row>
    <row r="3" spans="1:27" s="21" customFormat="1" ht="18" customHeight="1">
      <c r="A3" s="350" t="s">
        <v>600</v>
      </c>
      <c r="B3" s="351">
        <v>5484.5</v>
      </c>
      <c r="C3" s="352">
        <v>1042126.6</v>
      </c>
      <c r="D3" s="352">
        <v>289623.01367999997</v>
      </c>
      <c r="E3" s="353">
        <v>27.791538349</v>
      </c>
      <c r="F3" s="352">
        <v>1042329</v>
      </c>
      <c r="G3" s="352">
        <v>281917.70063615998</v>
      </c>
      <c r="H3" s="353">
        <v>27.046901759000001</v>
      </c>
      <c r="I3" s="352">
        <v>519523.52020000003</v>
      </c>
      <c r="J3" s="354">
        <v>179.37922598</v>
      </c>
      <c r="K3" s="352">
        <v>281917.70063615998</v>
      </c>
      <c r="L3" s="355">
        <v>100</v>
      </c>
      <c r="M3" s="356">
        <v>642.61540000000002</v>
      </c>
      <c r="N3" s="357">
        <v>0.22187995099999999</v>
      </c>
      <c r="O3" s="356">
        <v>60578</v>
      </c>
      <c r="P3" s="352">
        <v>282302</v>
      </c>
      <c r="Q3" s="356">
        <v>279.39</v>
      </c>
      <c r="R3" s="358"/>
      <c r="S3" s="358"/>
      <c r="T3" s="358"/>
      <c r="U3" s="358"/>
      <c r="V3" s="358"/>
      <c r="W3" s="358"/>
      <c r="X3" s="358"/>
      <c r="Y3" s="358"/>
      <c r="Z3" s="359"/>
      <c r="AA3" s="359"/>
    </row>
    <row r="4" spans="1:27" s="20" customFormat="1" ht="18" customHeight="1">
      <c r="A4" s="350" t="s">
        <v>1160</v>
      </c>
      <c r="B4" s="351">
        <v>413</v>
      </c>
      <c r="C4" s="351">
        <v>64302</v>
      </c>
      <c r="D4" s="351">
        <v>19158.729660000001</v>
      </c>
      <c r="E4" s="353">
        <v>29.794920313999999</v>
      </c>
      <c r="F4" s="351">
        <v>80788</v>
      </c>
      <c r="G4" s="351">
        <v>24641.789972359999</v>
      </c>
      <c r="H4" s="353">
        <v>30.501794787000001</v>
      </c>
      <c r="I4" s="351">
        <v>19158.729660000001</v>
      </c>
      <c r="J4" s="354">
        <v>100</v>
      </c>
      <c r="K4" s="351">
        <v>24641.789972359999</v>
      </c>
      <c r="L4" s="355">
        <v>100</v>
      </c>
      <c r="M4" s="351">
        <v>30.2698</v>
      </c>
      <c r="N4" s="357">
        <v>0.15799481800000001</v>
      </c>
      <c r="O4" s="351">
        <v>4597</v>
      </c>
      <c r="P4" s="351">
        <v>24667</v>
      </c>
      <c r="Q4" s="356">
        <v>281.55</v>
      </c>
      <c r="R4" s="358"/>
      <c r="S4" s="358"/>
      <c r="T4" s="358"/>
      <c r="U4" s="358"/>
      <c r="V4" s="358"/>
      <c r="W4" s="358"/>
      <c r="X4" s="358"/>
      <c r="Y4" s="358"/>
      <c r="Z4" s="359"/>
      <c r="AA4" s="359"/>
    </row>
    <row r="5" spans="1:27" s="20" customFormat="1" ht="18" customHeight="1">
      <c r="A5" s="360">
        <v>44287</v>
      </c>
      <c r="B5" s="361">
        <v>413</v>
      </c>
      <c r="C5" s="362">
        <v>64302</v>
      </c>
      <c r="D5" s="362">
        <v>19158.729660000001</v>
      </c>
      <c r="E5" s="363">
        <v>29.794920313999999</v>
      </c>
      <c r="F5" s="362">
        <v>80788</v>
      </c>
      <c r="G5" s="362">
        <v>24641.789972359999</v>
      </c>
      <c r="H5" s="363">
        <v>30.501794787000001</v>
      </c>
      <c r="I5" s="362">
        <v>19158.729660000001</v>
      </c>
      <c r="J5" s="364">
        <v>100</v>
      </c>
      <c r="K5" s="362">
        <v>24641.789972359999</v>
      </c>
      <c r="L5" s="365">
        <v>100</v>
      </c>
      <c r="M5" s="362">
        <v>30.2698</v>
      </c>
      <c r="N5" s="366">
        <v>2.6</v>
      </c>
      <c r="O5" s="362">
        <v>4597</v>
      </c>
      <c r="P5" s="362">
        <v>24667</v>
      </c>
      <c r="Q5" s="362">
        <v>281.55</v>
      </c>
      <c r="R5" s="358"/>
      <c r="S5" s="358"/>
      <c r="T5" s="358"/>
      <c r="U5" s="358"/>
      <c r="V5" s="358"/>
      <c r="W5" s="358"/>
      <c r="X5" s="358"/>
      <c r="Y5" s="358"/>
      <c r="Z5" s="359"/>
      <c r="AA5" s="359"/>
    </row>
    <row r="6" spans="1:27" s="20" customFormat="1" ht="18" customHeight="1">
      <c r="A6" s="1103" t="s">
        <v>500</v>
      </c>
      <c r="B6" s="1103"/>
      <c r="C6" s="1103"/>
      <c r="D6" s="1103"/>
      <c r="E6" s="1103"/>
      <c r="F6" s="1103"/>
      <c r="G6" s="1103"/>
      <c r="H6" s="537"/>
      <c r="I6" s="21"/>
      <c r="J6" s="21"/>
      <c r="K6" s="21"/>
      <c r="L6" s="21"/>
      <c r="M6" s="21"/>
      <c r="N6" s="21"/>
      <c r="O6" s="21"/>
      <c r="P6" s="32"/>
      <c r="Q6" s="32"/>
    </row>
    <row r="7" spans="1:27" s="20" customFormat="1" ht="18" customHeight="1">
      <c r="A7" s="19" t="s">
        <v>501</v>
      </c>
      <c r="B7" s="344"/>
      <c r="C7" s="344"/>
      <c r="D7" s="344"/>
      <c r="E7" s="344"/>
      <c r="F7" s="344"/>
      <c r="G7" s="344"/>
      <c r="H7" s="537"/>
      <c r="I7" s="21"/>
      <c r="J7" s="21"/>
      <c r="K7" s="21"/>
      <c r="L7" s="21"/>
      <c r="M7" s="21"/>
      <c r="N7" s="21"/>
      <c r="O7" s="21"/>
      <c r="P7" s="32"/>
      <c r="Q7" s="32"/>
    </row>
    <row r="8" spans="1:27" s="20" customFormat="1" ht="13.5" customHeight="1">
      <c r="A8" s="1138" t="s">
        <v>1162</v>
      </c>
      <c r="B8" s="1138"/>
      <c r="C8" s="1138"/>
      <c r="D8" s="1138"/>
      <c r="I8" s="21"/>
      <c r="J8" s="21"/>
      <c r="K8" s="21"/>
      <c r="L8" s="21"/>
      <c r="M8" s="21"/>
      <c r="N8" s="21"/>
      <c r="O8" s="21"/>
    </row>
    <row r="9" spans="1:27" s="20" customFormat="1" ht="15" customHeight="1">
      <c r="A9" s="1138" t="s">
        <v>502</v>
      </c>
      <c r="B9" s="1138"/>
      <c r="C9" s="1138"/>
      <c r="D9" s="1138"/>
      <c r="I9" s="21"/>
      <c r="J9" s="21"/>
      <c r="K9" s="21"/>
      <c r="L9" s="21"/>
      <c r="M9" s="21"/>
      <c r="N9" s="21"/>
      <c r="O9" s="21"/>
    </row>
  </sheetData>
  <mergeCells count="4">
    <mergeCell ref="A1:I1"/>
    <mergeCell ref="A6:G6"/>
    <mergeCell ref="A8:D8"/>
    <mergeCell ref="A9:D9"/>
  </mergeCells>
  <pageMargins left="0.78431372549019618" right="0.78431372549019618" top="0.98039215686274517" bottom="0.98039215686274517" header="0.50980392156862753" footer="0.50980392156862753"/>
  <pageSetup paperSize="9" fitToHeight="0"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CC13"/>
  <sheetViews>
    <sheetView zoomScale="70" zoomScaleNormal="70" workbookViewId="0">
      <selection activeCell="G14" sqref="G14"/>
    </sheetView>
  </sheetViews>
  <sheetFormatPr defaultColWidth="8.85546875" defaultRowHeight="15"/>
  <cols>
    <col min="1" max="1" width="14.7109375" style="19" bestFit="1" customWidth="1"/>
    <col min="2" max="17" width="15.42578125" style="19" customWidth="1"/>
    <col min="18" max="18" width="4.7109375" style="19" bestFit="1" customWidth="1"/>
    <col min="19" max="22" width="8.85546875" style="19"/>
    <col min="23" max="24" width="14.7109375" style="19" bestFit="1" customWidth="1"/>
    <col min="25" max="25" width="8.85546875" style="19"/>
    <col min="26" max="26" width="13.85546875" style="19" bestFit="1" customWidth="1"/>
    <col min="27" max="27" width="8.85546875" style="19"/>
    <col min="28" max="28" width="15.28515625" style="19" bestFit="1" customWidth="1"/>
    <col min="29" max="16384" width="8.85546875" style="19"/>
  </cols>
  <sheetData>
    <row r="1" spans="1:81" ht="18" customHeight="1">
      <c r="A1" s="1102" t="s">
        <v>503</v>
      </c>
      <c r="B1" s="1102"/>
      <c r="C1" s="1102"/>
      <c r="D1" s="1102"/>
      <c r="E1" s="1102"/>
      <c r="F1" s="1102"/>
      <c r="G1" s="1102"/>
      <c r="H1" s="1102"/>
      <c r="I1" s="1102"/>
    </row>
    <row r="2" spans="1:81" s="20" customFormat="1" ht="88.5" customHeight="1">
      <c r="A2" s="349" t="s">
        <v>484</v>
      </c>
      <c r="B2" s="349" t="s">
        <v>485</v>
      </c>
      <c r="C2" s="349" t="s">
        <v>486</v>
      </c>
      <c r="D2" s="349" t="s">
        <v>487</v>
      </c>
      <c r="E2" s="349" t="s">
        <v>488</v>
      </c>
      <c r="F2" s="349" t="s">
        <v>122</v>
      </c>
      <c r="G2" s="349" t="s">
        <v>489</v>
      </c>
      <c r="H2" s="349" t="s">
        <v>490</v>
      </c>
      <c r="I2" s="349" t="s">
        <v>491</v>
      </c>
      <c r="J2" s="349" t="s">
        <v>492</v>
      </c>
      <c r="K2" s="349" t="s">
        <v>493</v>
      </c>
      <c r="L2" s="349" t="s">
        <v>494</v>
      </c>
      <c r="M2" s="349" t="s">
        <v>495</v>
      </c>
      <c r="N2" s="349" t="s">
        <v>504</v>
      </c>
      <c r="O2" s="349" t="s">
        <v>497</v>
      </c>
      <c r="P2" s="349" t="s">
        <v>498</v>
      </c>
      <c r="Q2" s="349" t="s">
        <v>499</v>
      </c>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row>
    <row r="3" spans="1:81" s="20" customFormat="1" ht="18" customHeight="1">
      <c r="A3" s="350" t="s">
        <v>600</v>
      </c>
      <c r="B3" s="351">
        <v>55746.947050000002</v>
      </c>
      <c r="C3" s="352">
        <v>9040217.3039999995</v>
      </c>
      <c r="D3" s="352">
        <v>1542924.5079999999</v>
      </c>
      <c r="E3" s="355">
        <v>17.067338719999999</v>
      </c>
      <c r="F3" s="352">
        <v>16566141.699999999</v>
      </c>
      <c r="G3" s="352">
        <v>2950886.5449999999</v>
      </c>
      <c r="H3" s="355">
        <v>17.812756879999998</v>
      </c>
      <c r="I3" s="352">
        <v>1539794.0290000001</v>
      </c>
      <c r="J3" s="370">
        <v>100</v>
      </c>
      <c r="K3" s="352">
        <v>2948628.5920000002</v>
      </c>
      <c r="L3" s="370">
        <v>100</v>
      </c>
      <c r="M3" s="351">
        <v>3130.4890399999999</v>
      </c>
      <c r="N3" s="355">
        <v>0.20330570100000001</v>
      </c>
      <c r="O3" s="352">
        <v>846716.12</v>
      </c>
      <c r="P3" s="352">
        <v>2950886.548</v>
      </c>
      <c r="Q3" s="356">
        <v>363.54</v>
      </c>
      <c r="S3" s="371"/>
      <c r="T3" s="371"/>
      <c r="U3" s="371"/>
      <c r="V3" s="371"/>
      <c r="W3" s="371"/>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row>
    <row r="4" spans="1:81" s="20" customFormat="1" ht="18" customHeight="1">
      <c r="A4" s="350" t="s">
        <v>1160</v>
      </c>
      <c r="B4" s="351">
        <v>4515.9399999999996</v>
      </c>
      <c r="C4" s="351">
        <v>598664.62</v>
      </c>
      <c r="D4" s="351">
        <v>102891.87</v>
      </c>
      <c r="E4" s="353">
        <v>17.186896730000001</v>
      </c>
      <c r="F4" s="351">
        <v>1394733.686</v>
      </c>
      <c r="G4" s="351">
        <v>252091.8615</v>
      </c>
      <c r="H4" s="353">
        <v>18.074551719999999</v>
      </c>
      <c r="I4" s="351">
        <v>102727.16</v>
      </c>
      <c r="J4" s="370">
        <v>100</v>
      </c>
      <c r="K4" s="351">
        <v>251979.09</v>
      </c>
      <c r="L4" s="370">
        <v>100</v>
      </c>
      <c r="M4" s="351">
        <v>164.71</v>
      </c>
      <c r="N4" s="353">
        <v>0.16</v>
      </c>
      <c r="O4" s="351">
        <v>55951.89</v>
      </c>
      <c r="P4" s="351">
        <v>252091.86</v>
      </c>
      <c r="Q4" s="356">
        <v>372.29</v>
      </c>
      <c r="S4" s="371"/>
      <c r="T4" s="371"/>
      <c r="U4" s="371"/>
      <c r="V4" s="371"/>
      <c r="W4" s="371"/>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row>
    <row r="5" spans="1:81" s="20" customFormat="1" ht="18" customHeight="1">
      <c r="A5" s="360">
        <v>44287</v>
      </c>
      <c r="B5" s="303">
        <v>4515.9399999999996</v>
      </c>
      <c r="C5" s="303">
        <v>598664.62</v>
      </c>
      <c r="D5" s="303">
        <v>102891.87</v>
      </c>
      <c r="E5" s="365">
        <v>17.186896730000001</v>
      </c>
      <c r="F5" s="303">
        <v>1394733.686</v>
      </c>
      <c r="G5" s="303">
        <v>252091.8615</v>
      </c>
      <c r="H5" s="365">
        <v>18.074551719999999</v>
      </c>
      <c r="I5" s="303">
        <v>102727.16</v>
      </c>
      <c r="J5" s="372">
        <v>100</v>
      </c>
      <c r="K5" s="303">
        <v>251979.09</v>
      </c>
      <c r="L5" s="372">
        <v>100</v>
      </c>
      <c r="M5" s="361">
        <v>164.71</v>
      </c>
      <c r="N5" s="365">
        <v>0.16</v>
      </c>
      <c r="O5" s="303">
        <v>55951.89</v>
      </c>
      <c r="P5" s="303">
        <v>252091.86</v>
      </c>
      <c r="Q5" s="362">
        <v>372.29</v>
      </c>
      <c r="S5" s="371"/>
      <c r="T5" s="371"/>
      <c r="U5" s="371"/>
      <c r="V5" s="371"/>
      <c r="W5" s="371"/>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row>
    <row r="6" spans="1:81" s="20" customFormat="1" ht="13.5" customHeight="1">
      <c r="A6" s="1103" t="s">
        <v>36</v>
      </c>
      <c r="B6" s="1103"/>
      <c r="C6" s="1103"/>
      <c r="D6" s="1103"/>
      <c r="E6" s="1103"/>
      <c r="F6" s="1103"/>
      <c r="G6" s="1103"/>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row>
    <row r="7" spans="1:81" s="20" customFormat="1" ht="13.5" customHeight="1">
      <c r="A7" s="338" t="s">
        <v>505</v>
      </c>
      <c r="B7" s="338"/>
      <c r="C7" s="338"/>
      <c r="D7" s="338"/>
      <c r="E7" s="338"/>
      <c r="F7" s="338"/>
      <c r="G7" s="33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row>
    <row r="8" spans="1:81" s="20" customFormat="1" ht="13.5" customHeight="1">
      <c r="A8" s="1103" t="s">
        <v>1162</v>
      </c>
      <c r="B8" s="1103"/>
      <c r="C8" s="1103"/>
      <c r="D8" s="1103"/>
      <c r="E8" s="1103"/>
      <c r="F8" s="1103"/>
      <c r="G8" s="1103"/>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row>
    <row r="9" spans="1:81" s="20" customFormat="1">
      <c r="A9" s="1103" t="s">
        <v>506</v>
      </c>
      <c r="B9" s="1103"/>
      <c r="C9" s="1103"/>
      <c r="D9" s="1103"/>
      <c r="E9" s="1103"/>
      <c r="F9" s="1103"/>
      <c r="G9" s="1103"/>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row>
    <row r="10" spans="1:81">
      <c r="B10" s="31"/>
      <c r="C10" s="31"/>
      <c r="D10" s="31"/>
      <c r="E10" s="31"/>
      <c r="F10" s="31"/>
      <c r="G10" s="31"/>
      <c r="H10" s="31"/>
      <c r="I10" s="31"/>
      <c r="J10" s="31"/>
      <c r="K10" s="31"/>
      <c r="L10" s="31"/>
      <c r="M10" s="31"/>
      <c r="N10" s="31"/>
      <c r="O10" s="31"/>
      <c r="P10" s="31"/>
      <c r="Q10" s="31"/>
      <c r="R10" s="31"/>
    </row>
    <row r="11" spans="1:81">
      <c r="B11" s="31"/>
      <c r="C11" s="31"/>
      <c r="D11" s="31"/>
      <c r="E11" s="31"/>
      <c r="F11" s="31"/>
      <c r="G11" s="31"/>
      <c r="H11" s="31"/>
      <c r="I11" s="31"/>
      <c r="J11" s="31"/>
      <c r="K11" s="31"/>
      <c r="L11" s="31"/>
      <c r="M11" s="31"/>
      <c r="N11" s="31"/>
      <c r="O11" s="31"/>
      <c r="P11" s="31"/>
      <c r="Q11" s="31"/>
      <c r="R11" s="31"/>
    </row>
    <row r="12" spans="1:81">
      <c r="B12" s="31"/>
      <c r="C12" s="31"/>
      <c r="D12" s="31"/>
      <c r="E12" s="31"/>
      <c r="F12" s="31"/>
      <c r="G12" s="31"/>
      <c r="H12" s="31"/>
      <c r="I12" s="31"/>
      <c r="J12" s="31"/>
      <c r="K12" s="31"/>
      <c r="L12" s="31"/>
      <c r="M12" s="31"/>
      <c r="N12" s="31"/>
      <c r="O12" s="31"/>
      <c r="P12" s="31"/>
      <c r="Q12" s="31"/>
      <c r="R12" s="31"/>
    </row>
    <row r="13" spans="1:81">
      <c r="B13" s="31"/>
      <c r="C13" s="31"/>
      <c r="D13" s="31"/>
      <c r="E13" s="31"/>
      <c r="F13" s="31"/>
      <c r="G13" s="31"/>
      <c r="H13" s="31"/>
      <c r="I13" s="31"/>
      <c r="J13" s="31"/>
      <c r="K13" s="31"/>
      <c r="L13" s="31"/>
      <c r="M13" s="31"/>
      <c r="N13" s="31"/>
      <c r="O13" s="31"/>
      <c r="P13" s="31"/>
      <c r="Q13" s="31"/>
      <c r="R13" s="31"/>
    </row>
  </sheetData>
  <mergeCells count="4">
    <mergeCell ref="A1:I1"/>
    <mergeCell ref="A6:G6"/>
    <mergeCell ref="A8:G8"/>
    <mergeCell ref="A9:G9"/>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O8"/>
  <sheetViews>
    <sheetView topLeftCell="J1" zoomScale="70" zoomScaleNormal="70" workbookViewId="0">
      <selection activeCell="H13" sqref="H13"/>
    </sheetView>
  </sheetViews>
  <sheetFormatPr defaultColWidth="8.85546875" defaultRowHeight="15"/>
  <cols>
    <col min="1" max="1" width="14.7109375" style="19" bestFit="1" customWidth="1"/>
    <col min="2" max="15" width="13.42578125" style="19" customWidth="1"/>
    <col min="16" max="16384" width="8.85546875" style="19"/>
  </cols>
  <sheetData>
    <row r="1" spans="1:15" ht="14.25" customHeight="1">
      <c r="A1" s="373" t="s">
        <v>507</v>
      </c>
      <c r="B1" s="373"/>
      <c r="C1" s="373"/>
    </row>
    <row r="2" spans="1:15" s="20" customFormat="1" ht="88.5" customHeight="1">
      <c r="A2" s="349" t="s">
        <v>508</v>
      </c>
      <c r="B2" s="349" t="s">
        <v>352</v>
      </c>
      <c r="C2" s="349" t="s">
        <v>353</v>
      </c>
      <c r="D2" s="349" t="s">
        <v>509</v>
      </c>
      <c r="E2" s="349" t="s">
        <v>488</v>
      </c>
      <c r="F2" s="349" t="s">
        <v>122</v>
      </c>
      <c r="G2" s="349" t="s">
        <v>510</v>
      </c>
      <c r="H2" s="349" t="s">
        <v>490</v>
      </c>
      <c r="I2" s="349" t="s">
        <v>511</v>
      </c>
      <c r="J2" s="349" t="s">
        <v>492</v>
      </c>
      <c r="K2" s="349" t="s">
        <v>493</v>
      </c>
      <c r="L2" s="349" t="s">
        <v>494</v>
      </c>
      <c r="M2" s="349" t="s">
        <v>497</v>
      </c>
      <c r="N2" s="349" t="s">
        <v>498</v>
      </c>
      <c r="O2" s="349" t="s">
        <v>512</v>
      </c>
    </row>
    <row r="3" spans="1:15" s="21" customFormat="1" ht="18" customHeight="1">
      <c r="A3" s="374" t="s">
        <v>600</v>
      </c>
      <c r="B3" s="375">
        <v>0</v>
      </c>
      <c r="C3" s="375">
        <v>0</v>
      </c>
      <c r="D3" s="375">
        <v>0</v>
      </c>
      <c r="E3" s="375">
        <v>0</v>
      </c>
      <c r="F3" s="375">
        <v>0</v>
      </c>
      <c r="G3" s="375">
        <v>0</v>
      </c>
      <c r="H3" s="375">
        <v>0</v>
      </c>
      <c r="I3" s="375">
        <v>0</v>
      </c>
      <c r="J3" s="375">
        <v>0</v>
      </c>
      <c r="K3" s="375">
        <v>0</v>
      </c>
      <c r="L3" s="375">
        <v>0</v>
      </c>
      <c r="M3" s="375">
        <v>0</v>
      </c>
      <c r="N3" s="375">
        <v>0</v>
      </c>
      <c r="O3" s="375">
        <v>0</v>
      </c>
    </row>
    <row r="4" spans="1:15" s="21" customFormat="1" ht="18" customHeight="1">
      <c r="A4" s="374" t="s">
        <v>1160</v>
      </c>
      <c r="B4" s="375">
        <v>0</v>
      </c>
      <c r="C4" s="375">
        <v>0</v>
      </c>
      <c r="D4" s="375">
        <v>0</v>
      </c>
      <c r="E4" s="375">
        <v>0</v>
      </c>
      <c r="F4" s="375">
        <v>0</v>
      </c>
      <c r="G4" s="375">
        <v>0</v>
      </c>
      <c r="H4" s="375">
        <v>0</v>
      </c>
      <c r="I4" s="375">
        <v>0</v>
      </c>
      <c r="J4" s="375">
        <v>0</v>
      </c>
      <c r="K4" s="375">
        <v>0</v>
      </c>
      <c r="L4" s="375">
        <v>0</v>
      </c>
      <c r="M4" s="375">
        <v>0</v>
      </c>
      <c r="N4" s="375">
        <v>0</v>
      </c>
      <c r="O4" s="375">
        <v>0</v>
      </c>
    </row>
    <row r="5" spans="1:15" s="20" customFormat="1" ht="18" customHeight="1">
      <c r="A5" s="360">
        <v>44287</v>
      </c>
      <c r="B5" s="376">
        <v>0</v>
      </c>
      <c r="C5" s="376">
        <v>0</v>
      </c>
      <c r="D5" s="376">
        <v>0</v>
      </c>
      <c r="E5" s="376">
        <v>0</v>
      </c>
      <c r="F5" s="376">
        <v>0</v>
      </c>
      <c r="G5" s="376">
        <v>0</v>
      </c>
      <c r="H5" s="376">
        <v>0</v>
      </c>
      <c r="I5" s="376">
        <v>0</v>
      </c>
      <c r="J5" s="376">
        <v>0</v>
      </c>
      <c r="K5" s="376">
        <v>0</v>
      </c>
      <c r="L5" s="376">
        <v>0</v>
      </c>
      <c r="M5" s="376">
        <v>0</v>
      </c>
      <c r="N5" s="376">
        <v>0</v>
      </c>
      <c r="O5" s="376">
        <v>0</v>
      </c>
    </row>
    <row r="6" spans="1:15" s="22" customFormat="1" ht="18" customHeight="1">
      <c r="A6" s="377" t="s">
        <v>500</v>
      </c>
      <c r="B6" s="378"/>
      <c r="C6" s="379"/>
      <c r="D6" s="379"/>
      <c r="E6" s="380"/>
      <c r="F6" s="379"/>
      <c r="G6" s="379"/>
      <c r="H6" s="380"/>
      <c r="I6" s="379"/>
      <c r="J6" s="380"/>
      <c r="K6" s="379"/>
      <c r="L6" s="378"/>
      <c r="M6" s="379"/>
      <c r="N6" s="379"/>
      <c r="O6" s="379"/>
    </row>
    <row r="7" spans="1:15" s="20" customFormat="1">
      <c r="A7" s="1237" t="s">
        <v>1162</v>
      </c>
      <c r="B7" s="1237"/>
      <c r="C7" s="1237"/>
      <c r="D7" s="1237"/>
      <c r="E7" s="1237"/>
      <c r="F7" s="1237"/>
      <c r="G7" s="1237"/>
      <c r="H7" s="1237"/>
      <c r="I7" s="1237"/>
      <c r="J7" s="1237"/>
      <c r="K7" s="1237"/>
      <c r="L7" s="1237"/>
      <c r="M7" s="1237"/>
      <c r="N7" s="1237"/>
      <c r="O7" s="1237"/>
    </row>
    <row r="8" spans="1:15" s="20" customFormat="1">
      <c r="A8" s="1145" t="s">
        <v>513</v>
      </c>
      <c r="B8" s="1145"/>
      <c r="C8" s="1145"/>
      <c r="D8" s="1145"/>
      <c r="E8" s="1145"/>
      <c r="F8" s="1145"/>
      <c r="G8" s="1145"/>
      <c r="H8" s="1145"/>
      <c r="I8" s="1145"/>
      <c r="J8" s="1145"/>
      <c r="K8" s="1145"/>
      <c r="L8" s="1145"/>
      <c r="M8" s="1145"/>
      <c r="N8" s="1145"/>
      <c r="O8" s="1145"/>
    </row>
  </sheetData>
  <mergeCells count="2">
    <mergeCell ref="A7:O7"/>
    <mergeCell ref="A8:O8"/>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R11"/>
  <sheetViews>
    <sheetView zoomScale="85" zoomScaleNormal="85" workbookViewId="0">
      <selection activeCell="F33" sqref="F33"/>
    </sheetView>
  </sheetViews>
  <sheetFormatPr defaultColWidth="8.85546875" defaultRowHeight="15"/>
  <cols>
    <col min="1" max="1" width="11.85546875" style="19" customWidth="1"/>
    <col min="2" max="2" width="8.7109375" style="19" customWidth="1"/>
    <col min="3" max="6" width="9.140625" style="19" bestFit="1" customWidth="1"/>
    <col min="7" max="7" width="11.5703125" style="19" customWidth="1"/>
    <col min="8" max="8" width="10.7109375" style="19" bestFit="1" customWidth="1"/>
    <col min="9" max="9" width="12" style="19" customWidth="1"/>
    <col min="10" max="10" width="10.85546875" style="19" customWidth="1"/>
    <col min="11" max="14" width="9.140625" style="19" bestFit="1" customWidth="1"/>
    <col min="15" max="15" width="11.7109375" style="19" bestFit="1" customWidth="1"/>
    <col min="16" max="16" width="10.7109375" style="19" bestFit="1" customWidth="1"/>
    <col min="17" max="17" width="10.7109375" style="19" customWidth="1"/>
    <col min="18" max="18" width="9.140625" style="19" bestFit="1" customWidth="1"/>
    <col min="19" max="19" width="4.7109375" style="19" bestFit="1" customWidth="1"/>
    <col min="20" max="16384" width="8.85546875" style="19"/>
  </cols>
  <sheetData>
    <row r="1" spans="1:18" ht="18" customHeight="1">
      <c r="A1" s="1198" t="s">
        <v>514</v>
      </c>
      <c r="B1" s="1198"/>
      <c r="C1" s="1198"/>
      <c r="D1" s="1198"/>
      <c r="E1" s="1198"/>
      <c r="F1" s="1198"/>
      <c r="G1" s="1198"/>
      <c r="H1" s="1198"/>
      <c r="I1" s="1198"/>
      <c r="J1" s="1198"/>
      <c r="K1" s="1198"/>
      <c r="L1" s="1198"/>
      <c r="M1" s="1198"/>
      <c r="N1" s="1198"/>
      <c r="O1" s="1198"/>
      <c r="P1" s="1198"/>
      <c r="Q1" s="1198"/>
      <c r="R1" s="1198"/>
    </row>
    <row r="2" spans="1:18" s="22" customFormat="1" ht="25.5" customHeight="1">
      <c r="A2" s="1238" t="s">
        <v>515</v>
      </c>
      <c r="B2" s="1238" t="s">
        <v>109</v>
      </c>
      <c r="C2" s="1240" t="s">
        <v>516</v>
      </c>
      <c r="D2" s="1241"/>
      <c r="E2" s="1240" t="s">
        <v>517</v>
      </c>
      <c r="F2" s="1241"/>
      <c r="G2" s="1244" t="s">
        <v>518</v>
      </c>
      <c r="H2" s="1245"/>
      <c r="I2" s="1245"/>
      <c r="J2" s="1246"/>
      <c r="K2" s="1244" t="s">
        <v>519</v>
      </c>
      <c r="L2" s="1245"/>
      <c r="M2" s="1245"/>
      <c r="N2" s="1246"/>
      <c r="O2" s="1240" t="s">
        <v>53</v>
      </c>
      <c r="P2" s="1241"/>
      <c r="Q2" s="1247" t="s">
        <v>520</v>
      </c>
      <c r="R2" s="1248"/>
    </row>
    <row r="3" spans="1:18" s="22" customFormat="1" ht="13.5" customHeight="1">
      <c r="A3" s="1224"/>
      <c r="B3" s="1224"/>
      <c r="C3" s="1242"/>
      <c r="D3" s="1243"/>
      <c r="E3" s="1242"/>
      <c r="F3" s="1243"/>
      <c r="G3" s="1244" t="s">
        <v>521</v>
      </c>
      <c r="H3" s="1246"/>
      <c r="I3" s="1244" t="s">
        <v>522</v>
      </c>
      <c r="J3" s="1246"/>
      <c r="K3" s="1244" t="s">
        <v>521</v>
      </c>
      <c r="L3" s="1246"/>
      <c r="M3" s="1244" t="s">
        <v>522</v>
      </c>
      <c r="N3" s="1246"/>
      <c r="O3" s="1242"/>
      <c r="P3" s="1243"/>
      <c r="Q3" s="1249"/>
      <c r="R3" s="1250"/>
    </row>
    <row r="4" spans="1:18" s="22" customFormat="1" ht="62.25" customHeight="1">
      <c r="A4" s="1239"/>
      <c r="B4" s="1239"/>
      <c r="C4" s="381" t="s">
        <v>523</v>
      </c>
      <c r="D4" s="381" t="s">
        <v>524</v>
      </c>
      <c r="E4" s="381" t="s">
        <v>523</v>
      </c>
      <c r="F4" s="381" t="s">
        <v>524</v>
      </c>
      <c r="G4" s="381" t="s">
        <v>523</v>
      </c>
      <c r="H4" s="381" t="s">
        <v>524</v>
      </c>
      <c r="I4" s="381" t="s">
        <v>523</v>
      </c>
      <c r="J4" s="381" t="s">
        <v>524</v>
      </c>
      <c r="K4" s="381" t="s">
        <v>523</v>
      </c>
      <c r="L4" s="381" t="s">
        <v>524</v>
      </c>
      <c r="M4" s="381" t="s">
        <v>523</v>
      </c>
      <c r="N4" s="381" t="s">
        <v>524</v>
      </c>
      <c r="O4" s="381" t="s">
        <v>523</v>
      </c>
      <c r="P4" s="381" t="s">
        <v>524</v>
      </c>
      <c r="Q4" s="381" t="s">
        <v>525</v>
      </c>
      <c r="R4" s="381" t="s">
        <v>524</v>
      </c>
    </row>
    <row r="5" spans="1:18" s="23" customFormat="1" ht="15" customHeight="1">
      <c r="A5" s="382" t="s">
        <v>600</v>
      </c>
      <c r="B5" s="383">
        <v>249</v>
      </c>
      <c r="C5" s="384">
        <v>53629</v>
      </c>
      <c r="D5" s="385">
        <v>5010.2473488750002</v>
      </c>
      <c r="E5" s="385">
        <v>0</v>
      </c>
      <c r="F5" s="385">
        <v>0</v>
      </c>
      <c r="G5" s="384">
        <v>202422872</v>
      </c>
      <c r="H5" s="384">
        <v>22812071.500558998</v>
      </c>
      <c r="I5" s="384">
        <v>135684457</v>
      </c>
      <c r="J5" s="385">
        <v>12243087.269616</v>
      </c>
      <c r="K5" s="385"/>
      <c r="L5" s="385">
        <v>0</v>
      </c>
      <c r="M5" s="385">
        <v>7.7149999999999996E-2</v>
      </c>
      <c r="N5" s="385">
        <v>0</v>
      </c>
      <c r="O5" s="384">
        <v>0</v>
      </c>
      <c r="P5" s="384">
        <v>338160958</v>
      </c>
      <c r="Q5" s="385">
        <v>35060169.007523999</v>
      </c>
      <c r="R5" s="385">
        <v>1895</v>
      </c>
    </row>
    <row r="6" spans="1:18" s="23" customFormat="1" ht="15" customHeight="1">
      <c r="A6" s="382" t="s">
        <v>1160</v>
      </c>
      <c r="B6" s="385">
        <v>19</v>
      </c>
      <c r="C6" s="385">
        <v>1480</v>
      </c>
      <c r="D6" s="385">
        <v>170.127922875</v>
      </c>
      <c r="E6" s="385">
        <v>0</v>
      </c>
      <c r="F6" s="385">
        <v>0</v>
      </c>
      <c r="G6" s="385">
        <v>46788322</v>
      </c>
      <c r="H6" s="385">
        <v>5768683.2979706004</v>
      </c>
      <c r="I6" s="385">
        <v>2487683</v>
      </c>
      <c r="J6" s="385">
        <v>269158.78668487997</v>
      </c>
      <c r="K6" s="385"/>
      <c r="L6" s="385">
        <v>0</v>
      </c>
      <c r="M6" s="385">
        <v>0</v>
      </c>
      <c r="N6" s="385">
        <v>0</v>
      </c>
      <c r="O6" s="385">
        <v>0</v>
      </c>
      <c r="P6" s="385">
        <v>49277485</v>
      </c>
      <c r="Q6" s="356">
        <v>6038012.2125784</v>
      </c>
      <c r="R6" s="356">
        <v>2564</v>
      </c>
    </row>
    <row r="7" spans="1:18" s="22" customFormat="1" ht="15" customHeight="1">
      <c r="A7" s="386">
        <v>44287</v>
      </c>
      <c r="B7" s="387">
        <v>19</v>
      </c>
      <c r="C7" s="369">
        <v>1480</v>
      </c>
      <c r="D7" s="369">
        <v>170.127922875</v>
      </c>
      <c r="E7" s="369">
        <v>0</v>
      </c>
      <c r="F7" s="369">
        <v>0</v>
      </c>
      <c r="G7" s="388">
        <v>46788322</v>
      </c>
      <c r="H7" s="369">
        <v>5768683.2979706004</v>
      </c>
      <c r="I7" s="388">
        <v>2487683</v>
      </c>
      <c r="J7" s="369">
        <v>269158.78668487997</v>
      </c>
      <c r="K7" s="369"/>
      <c r="L7" s="369">
        <v>0</v>
      </c>
      <c r="M7" s="369">
        <v>0</v>
      </c>
      <c r="N7" s="369">
        <v>0</v>
      </c>
      <c r="O7" s="388">
        <v>0</v>
      </c>
      <c r="P7" s="388">
        <v>49277485</v>
      </c>
      <c r="Q7" s="362">
        <v>6038012.2125784</v>
      </c>
      <c r="R7" s="362">
        <v>2564</v>
      </c>
    </row>
    <row r="8" spans="1:18" s="22" customFormat="1" ht="13.5" customHeight="1">
      <c r="A8" s="1198" t="s">
        <v>526</v>
      </c>
      <c r="B8" s="1198"/>
      <c r="C8" s="1198"/>
      <c r="D8" s="1198"/>
      <c r="E8" s="1198"/>
      <c r="F8" s="1198"/>
      <c r="G8" s="1198"/>
      <c r="H8" s="1198"/>
      <c r="I8" s="1198"/>
      <c r="J8" s="1198"/>
    </row>
    <row r="9" spans="1:18" s="22" customFormat="1" ht="13.5" customHeight="1">
      <c r="A9" s="341" t="s">
        <v>527</v>
      </c>
      <c r="B9" s="341"/>
      <c r="C9" s="341"/>
      <c r="D9" s="341"/>
      <c r="E9" s="341"/>
      <c r="F9" s="341"/>
      <c r="G9" s="341"/>
      <c r="H9" s="341"/>
      <c r="I9" s="341"/>
      <c r="J9" s="341"/>
    </row>
    <row r="10" spans="1:18" s="22" customFormat="1" ht="13.5" customHeight="1">
      <c r="A10" s="1158" t="s">
        <v>1162</v>
      </c>
      <c r="B10" s="1158"/>
      <c r="C10" s="1158"/>
      <c r="D10" s="1158"/>
      <c r="E10" s="1158"/>
      <c r="F10" s="1158"/>
      <c r="G10" s="1158"/>
      <c r="H10" s="1158"/>
      <c r="I10" s="1158"/>
      <c r="J10" s="1158"/>
    </row>
    <row r="11" spans="1:18" s="22" customFormat="1">
      <c r="A11" s="1158" t="s">
        <v>153</v>
      </c>
      <c r="B11" s="1158"/>
      <c r="C11" s="1158"/>
      <c r="D11" s="1158"/>
      <c r="E11" s="1158"/>
      <c r="F11" s="1158"/>
      <c r="G11" s="1158"/>
      <c r="H11" s="1158"/>
      <c r="I11" s="1158"/>
      <c r="J11" s="1158"/>
    </row>
  </sheetData>
  <mergeCells count="16">
    <mergeCell ref="A11:J11"/>
    <mergeCell ref="A1:R1"/>
    <mergeCell ref="A2:A4"/>
    <mergeCell ref="B2:B4"/>
    <mergeCell ref="C2:D3"/>
    <mergeCell ref="E2:F3"/>
    <mergeCell ref="G2:J2"/>
    <mergeCell ref="K2:N2"/>
    <mergeCell ref="O2:P3"/>
    <mergeCell ref="Q2:R3"/>
    <mergeCell ref="G3:H3"/>
    <mergeCell ref="I3:J3"/>
    <mergeCell ref="K3:L3"/>
    <mergeCell ref="M3:N3"/>
    <mergeCell ref="A8:J8"/>
    <mergeCell ref="A10:J10"/>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R14"/>
  <sheetViews>
    <sheetView topLeftCell="Q1" zoomScale="85" zoomScaleNormal="85" workbookViewId="0">
      <selection activeCell="Z15" sqref="Z15"/>
    </sheetView>
  </sheetViews>
  <sheetFormatPr defaultColWidth="8.85546875" defaultRowHeight="15"/>
  <cols>
    <col min="1" max="1" width="12.140625" style="19" bestFit="1" customWidth="1"/>
    <col min="2" max="2" width="12.42578125" style="19" bestFit="1" customWidth="1"/>
    <col min="3" max="4" width="13.5703125" style="19" bestFit="1" customWidth="1"/>
    <col min="5" max="5" width="14.5703125" style="19" bestFit="1" customWidth="1"/>
    <col min="6" max="6" width="13.5703125" style="19" bestFit="1" customWidth="1"/>
    <col min="7" max="7" width="16.42578125" style="19" bestFit="1" customWidth="1"/>
    <col min="8" max="8" width="15.5703125" style="19" bestFit="1" customWidth="1"/>
    <col min="9" max="9" width="16.85546875" style="19" bestFit="1" customWidth="1"/>
    <col min="10" max="10" width="13.5703125" style="19" bestFit="1" customWidth="1"/>
    <col min="11" max="11" width="14.5703125" style="19" bestFit="1" customWidth="1"/>
    <col min="12" max="14" width="13.5703125" style="19" bestFit="1" customWidth="1"/>
    <col min="15" max="15" width="16" style="19" bestFit="1" customWidth="1"/>
    <col min="16" max="16" width="15.42578125" style="19" bestFit="1" customWidth="1"/>
    <col min="17" max="18" width="13.42578125" style="19" bestFit="1" customWidth="1"/>
    <col min="19" max="19" width="5" style="19" bestFit="1" customWidth="1"/>
    <col min="20" max="16384" width="8.85546875" style="19"/>
  </cols>
  <sheetData>
    <row r="1" spans="1:18">
      <c r="A1" s="1198" t="s">
        <v>528</v>
      </c>
      <c r="B1" s="1198"/>
      <c r="C1" s="1198"/>
      <c r="D1" s="1198"/>
      <c r="E1" s="1198"/>
      <c r="F1" s="1198"/>
      <c r="G1" s="1198"/>
      <c r="H1" s="1198"/>
      <c r="I1" s="1198"/>
      <c r="J1" s="1198"/>
      <c r="K1" s="1198"/>
      <c r="L1" s="1198"/>
      <c r="M1" s="1198"/>
      <c r="N1" s="1198"/>
    </row>
    <row r="2" spans="1:18" s="22" customFormat="1">
      <c r="A2" s="1238" t="s">
        <v>515</v>
      </c>
      <c r="B2" s="1238" t="s">
        <v>109</v>
      </c>
      <c r="C2" s="1240" t="s">
        <v>516</v>
      </c>
      <c r="D2" s="1241"/>
      <c r="E2" s="1240" t="s">
        <v>517</v>
      </c>
      <c r="F2" s="1241"/>
      <c r="G2" s="1244" t="s">
        <v>518</v>
      </c>
      <c r="H2" s="1245"/>
      <c r="I2" s="1245"/>
      <c r="J2" s="1246"/>
      <c r="K2" s="1244" t="s">
        <v>519</v>
      </c>
      <c r="L2" s="1245"/>
      <c r="M2" s="1245"/>
      <c r="N2" s="1246"/>
      <c r="O2" s="1240" t="s">
        <v>53</v>
      </c>
      <c r="P2" s="1241"/>
      <c r="Q2" s="1247" t="s">
        <v>520</v>
      </c>
      <c r="R2" s="1248"/>
    </row>
    <row r="3" spans="1:18" s="22" customFormat="1">
      <c r="A3" s="1224"/>
      <c r="B3" s="1224"/>
      <c r="C3" s="1242"/>
      <c r="D3" s="1243"/>
      <c r="E3" s="1242"/>
      <c r="F3" s="1243"/>
      <c r="G3" s="1244" t="s">
        <v>521</v>
      </c>
      <c r="H3" s="1246"/>
      <c r="I3" s="1244" t="s">
        <v>522</v>
      </c>
      <c r="J3" s="1246"/>
      <c r="K3" s="1244" t="s">
        <v>521</v>
      </c>
      <c r="L3" s="1246"/>
      <c r="M3" s="1244" t="s">
        <v>522</v>
      </c>
      <c r="N3" s="1246"/>
      <c r="O3" s="1242"/>
      <c r="P3" s="1243"/>
      <c r="Q3" s="1249"/>
      <c r="R3" s="1250"/>
    </row>
    <row r="4" spans="1:18" s="22" customFormat="1" ht="30">
      <c r="A4" s="1239"/>
      <c r="B4" s="1239"/>
      <c r="C4" s="381" t="s">
        <v>523</v>
      </c>
      <c r="D4" s="381" t="s">
        <v>524</v>
      </c>
      <c r="E4" s="381" t="s">
        <v>523</v>
      </c>
      <c r="F4" s="381" t="s">
        <v>524</v>
      </c>
      <c r="G4" s="381" t="s">
        <v>523</v>
      </c>
      <c r="H4" s="381" t="s">
        <v>524</v>
      </c>
      <c r="I4" s="381" t="s">
        <v>523</v>
      </c>
      <c r="J4" s="381" t="s">
        <v>524</v>
      </c>
      <c r="K4" s="381" t="s">
        <v>523</v>
      </c>
      <c r="L4" s="381" t="s">
        <v>524</v>
      </c>
      <c r="M4" s="381" t="s">
        <v>523</v>
      </c>
      <c r="N4" s="381" t="s">
        <v>524</v>
      </c>
      <c r="O4" s="381" t="s">
        <v>523</v>
      </c>
      <c r="P4" s="381" t="s">
        <v>524</v>
      </c>
      <c r="Q4" s="381" t="s">
        <v>523</v>
      </c>
      <c r="R4" s="381" t="s">
        <v>524</v>
      </c>
    </row>
    <row r="5" spans="1:18" s="23" customFormat="1">
      <c r="A5" s="300" t="s">
        <v>600</v>
      </c>
      <c r="B5" s="301">
        <v>249</v>
      </c>
      <c r="C5" s="301">
        <v>127599626</v>
      </c>
      <c r="D5" s="301">
        <v>9047645.6309999991</v>
      </c>
      <c r="E5" s="301">
        <v>252830922</v>
      </c>
      <c r="F5" s="301">
        <v>18098365.350000001</v>
      </c>
      <c r="G5" s="301">
        <v>4058989900</v>
      </c>
      <c r="H5" s="301">
        <v>309387746.19999999</v>
      </c>
      <c r="I5" s="301">
        <v>3765044123</v>
      </c>
      <c r="J5" s="301">
        <v>280711316.5</v>
      </c>
      <c r="K5" s="301">
        <v>224898540</v>
      </c>
      <c r="L5" s="301">
        <v>18516019.59</v>
      </c>
      <c r="M5" s="301">
        <v>105496108</v>
      </c>
      <c r="N5" s="301">
        <v>7857014.8020000001</v>
      </c>
      <c r="O5" s="301">
        <v>8534859219</v>
      </c>
      <c r="P5" s="301">
        <v>643618108.10000002</v>
      </c>
      <c r="Q5" s="301">
        <v>6106951</v>
      </c>
      <c r="R5" s="301">
        <v>580513.76</v>
      </c>
    </row>
    <row r="6" spans="1:18" s="23" customFormat="1">
      <c r="A6" s="300" t="s">
        <v>1160</v>
      </c>
      <c r="B6" s="301">
        <v>19</v>
      </c>
      <c r="C6" s="301">
        <v>7756774</v>
      </c>
      <c r="D6" s="301">
        <v>724984.01</v>
      </c>
      <c r="E6" s="301">
        <v>16938642</v>
      </c>
      <c r="F6" s="301">
        <v>1579922.51</v>
      </c>
      <c r="G6" s="301">
        <v>462541633</v>
      </c>
      <c r="H6" s="301">
        <v>43318977.350000001</v>
      </c>
      <c r="I6" s="301">
        <v>439722484</v>
      </c>
      <c r="J6" s="301">
        <v>39716032.780000001</v>
      </c>
      <c r="K6" s="301">
        <v>23044011</v>
      </c>
      <c r="L6" s="301">
        <v>2313438.87</v>
      </c>
      <c r="M6" s="301">
        <v>10720638</v>
      </c>
      <c r="N6" s="301">
        <v>982107.68</v>
      </c>
      <c r="O6" s="301">
        <v>960724182</v>
      </c>
      <c r="P6" s="301">
        <v>88635463.200000003</v>
      </c>
      <c r="Q6" s="301">
        <v>5207291</v>
      </c>
      <c r="R6" s="301">
        <v>452489.87</v>
      </c>
    </row>
    <row r="7" spans="1:18" s="22" customFormat="1">
      <c r="A7" s="309" t="s">
        <v>58</v>
      </c>
      <c r="B7" s="302">
        <v>19</v>
      </c>
      <c r="C7" s="302">
        <v>7756774</v>
      </c>
      <c r="D7" s="302">
        <v>724984.01</v>
      </c>
      <c r="E7" s="302">
        <v>16938642</v>
      </c>
      <c r="F7" s="302">
        <v>1579922.51</v>
      </c>
      <c r="G7" s="302">
        <v>462541633</v>
      </c>
      <c r="H7" s="302">
        <v>43318977.350000001</v>
      </c>
      <c r="I7" s="302">
        <v>439722484</v>
      </c>
      <c r="J7" s="302">
        <v>39716032.780000001</v>
      </c>
      <c r="K7" s="302">
        <v>23044011</v>
      </c>
      <c r="L7" s="302">
        <v>2313438.87</v>
      </c>
      <c r="M7" s="302">
        <v>10720638</v>
      </c>
      <c r="N7" s="302">
        <v>982107.68</v>
      </c>
      <c r="O7" s="302">
        <v>960724182</v>
      </c>
      <c r="P7" s="302">
        <v>88635463.200000003</v>
      </c>
      <c r="Q7" s="302">
        <v>5207291</v>
      </c>
      <c r="R7" s="302">
        <v>452489.87</v>
      </c>
    </row>
    <row r="8" spans="1:18" s="22" customFormat="1">
      <c r="A8" s="25" t="s">
        <v>526</v>
      </c>
      <c r="B8" s="25"/>
      <c r="C8" s="25"/>
      <c r="D8" s="25"/>
      <c r="E8" s="25"/>
      <c r="F8" s="25"/>
      <c r="G8" s="25"/>
      <c r="H8" s="25"/>
      <c r="I8" s="25"/>
      <c r="J8" s="25"/>
      <c r="K8" s="25"/>
      <c r="L8" s="25"/>
      <c r="M8" s="25"/>
      <c r="N8" s="25"/>
      <c r="O8" s="25"/>
      <c r="P8" s="25"/>
      <c r="Q8" s="25"/>
      <c r="R8" s="25"/>
    </row>
    <row r="9" spans="1:18" s="22" customFormat="1">
      <c r="A9" s="341" t="s">
        <v>527</v>
      </c>
      <c r="B9" s="341"/>
      <c r="C9" s="341"/>
      <c r="D9" s="341"/>
      <c r="E9" s="341"/>
      <c r="F9" s="341"/>
      <c r="G9" s="341"/>
      <c r="H9" s="341"/>
      <c r="I9" s="341"/>
      <c r="J9" s="341"/>
      <c r="K9" s="341"/>
      <c r="L9" s="341"/>
      <c r="M9" s="341"/>
      <c r="N9" s="341"/>
      <c r="O9" s="341"/>
      <c r="P9" s="341"/>
      <c r="Q9" s="341"/>
      <c r="R9" s="341"/>
    </row>
    <row r="10" spans="1:18" s="22" customFormat="1">
      <c r="A10" s="25" t="s">
        <v>1162</v>
      </c>
      <c r="B10" s="25"/>
      <c r="C10" s="25"/>
      <c r="D10" s="25"/>
      <c r="E10" s="25"/>
      <c r="F10" s="25"/>
      <c r="G10" s="25"/>
      <c r="H10" s="25"/>
      <c r="I10" s="25"/>
      <c r="J10" s="25"/>
      <c r="K10" s="25"/>
      <c r="L10" s="25"/>
      <c r="M10" s="25"/>
      <c r="N10" s="25"/>
      <c r="O10" s="25"/>
      <c r="P10" s="25"/>
      <c r="Q10" s="25"/>
      <c r="R10" s="25"/>
    </row>
    <row r="11" spans="1:18" s="22" customFormat="1">
      <c r="A11" s="25" t="s">
        <v>155</v>
      </c>
      <c r="B11" s="25"/>
      <c r="C11" s="25"/>
      <c r="D11" s="25"/>
      <c r="E11" s="25"/>
      <c r="F11" s="25"/>
      <c r="G11" s="25"/>
      <c r="H11" s="25"/>
      <c r="I11" s="25"/>
      <c r="J11" s="25"/>
      <c r="K11" s="25"/>
      <c r="L11" s="25"/>
      <c r="M11" s="25"/>
      <c r="N11" s="25"/>
      <c r="O11" s="25"/>
      <c r="P11" s="25"/>
      <c r="Q11" s="25"/>
      <c r="R11" s="25"/>
    </row>
    <row r="14" spans="1:18">
      <c r="B14" s="305"/>
      <c r="C14" s="305"/>
      <c r="D14" s="305"/>
      <c r="E14" s="305"/>
      <c r="F14" s="305"/>
      <c r="G14" s="305"/>
      <c r="H14" s="305"/>
      <c r="I14" s="305"/>
      <c r="J14" s="305"/>
      <c r="K14" s="305"/>
      <c r="L14" s="305"/>
      <c r="M14" s="305"/>
      <c r="N14" s="305"/>
      <c r="O14" s="305"/>
      <c r="P14" s="305"/>
      <c r="Q14" s="305"/>
      <c r="R14" s="305"/>
    </row>
  </sheetData>
  <mergeCells count="13">
    <mergeCell ref="O2:P3"/>
    <mergeCell ref="Q2:R3"/>
    <mergeCell ref="G3:H3"/>
    <mergeCell ref="I3:J3"/>
    <mergeCell ref="K3:L3"/>
    <mergeCell ref="M3:N3"/>
    <mergeCell ref="A1:N1"/>
    <mergeCell ref="A2:A4"/>
    <mergeCell ref="B2:B4"/>
    <mergeCell ref="C2:D3"/>
    <mergeCell ref="E2:F3"/>
    <mergeCell ref="G2:J2"/>
    <mergeCell ref="K2:N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R11"/>
  <sheetViews>
    <sheetView topLeftCell="I1" zoomScaleNormal="100" workbookViewId="0">
      <selection activeCell="G13" sqref="G13"/>
    </sheetView>
  </sheetViews>
  <sheetFormatPr defaultColWidth="8.85546875" defaultRowHeight="15"/>
  <cols>
    <col min="1" max="1" width="13.42578125" style="19" bestFit="1" customWidth="1"/>
    <col min="2" max="6" width="10.7109375" style="19" bestFit="1" customWidth="1"/>
    <col min="7" max="7" width="11.28515625" style="19" bestFit="1" customWidth="1"/>
    <col min="8" max="12" width="10.7109375" style="19" bestFit="1" customWidth="1"/>
    <col min="13" max="13" width="10.85546875" style="19" bestFit="1" customWidth="1"/>
    <col min="14" max="14" width="4.7109375" style="19" bestFit="1" customWidth="1"/>
    <col min="15" max="15" width="9" style="19" bestFit="1" customWidth="1"/>
    <col min="16" max="16" width="10.140625" style="19" bestFit="1" customWidth="1"/>
    <col min="17" max="18" width="9" style="19" bestFit="1" customWidth="1"/>
    <col min="19" max="16384" width="8.85546875" style="19"/>
  </cols>
  <sheetData>
    <row r="1" spans="1:18" ht="17.25" customHeight="1">
      <c r="A1" s="1146" t="s">
        <v>529</v>
      </c>
      <c r="B1" s="1146"/>
      <c r="C1" s="1146"/>
      <c r="D1" s="1146"/>
      <c r="E1" s="1146"/>
      <c r="F1" s="1146"/>
      <c r="G1" s="1146"/>
      <c r="H1" s="1146"/>
      <c r="I1" s="1146"/>
      <c r="J1" s="1146"/>
      <c r="K1" s="1146"/>
      <c r="L1" s="1146"/>
      <c r="M1" s="1146"/>
    </row>
    <row r="2" spans="1:18" ht="17.25" customHeight="1">
      <c r="A2" s="340"/>
      <c r="B2" s="340"/>
      <c r="C2" s="340"/>
      <c r="D2" s="340"/>
      <c r="E2" s="340"/>
      <c r="F2" s="340"/>
      <c r="G2" s="340"/>
      <c r="H2" s="340"/>
      <c r="I2" s="340"/>
      <c r="J2" s="340"/>
      <c r="K2" s="340"/>
      <c r="L2" s="340"/>
      <c r="M2" s="340" t="s">
        <v>530</v>
      </c>
    </row>
    <row r="3" spans="1:18" s="20" customFormat="1" ht="17.25" customHeight="1">
      <c r="A3" s="1251" t="s">
        <v>515</v>
      </c>
      <c r="B3" s="1254" t="s">
        <v>85</v>
      </c>
      <c r="C3" s="1255"/>
      <c r="D3" s="1255"/>
      <c r="E3" s="1255"/>
      <c r="F3" s="1255"/>
      <c r="G3" s="1256"/>
      <c r="H3" s="1254" t="s">
        <v>86</v>
      </c>
      <c r="I3" s="1255"/>
      <c r="J3" s="1255"/>
      <c r="K3" s="1255"/>
      <c r="L3" s="1255"/>
      <c r="M3" s="1256"/>
    </row>
    <row r="4" spans="1:18" s="20" customFormat="1" ht="27" customHeight="1">
      <c r="A4" s="1252"/>
      <c r="B4" s="1257" t="s">
        <v>531</v>
      </c>
      <c r="C4" s="1258"/>
      <c r="D4" s="1257" t="s">
        <v>532</v>
      </c>
      <c r="E4" s="1258"/>
      <c r="F4" s="1259" t="s">
        <v>53</v>
      </c>
      <c r="G4" s="1261" t="s">
        <v>533</v>
      </c>
      <c r="H4" s="1257" t="s">
        <v>531</v>
      </c>
      <c r="I4" s="1258"/>
      <c r="J4" s="1257" t="s">
        <v>532</v>
      </c>
      <c r="K4" s="1258"/>
      <c r="L4" s="1259" t="s">
        <v>53</v>
      </c>
      <c r="M4" s="1261" t="s">
        <v>533</v>
      </c>
    </row>
    <row r="5" spans="1:18" s="20" customFormat="1" ht="42.75" customHeight="1">
      <c r="A5" s="1253"/>
      <c r="B5" s="389" t="s">
        <v>534</v>
      </c>
      <c r="C5" s="389" t="s">
        <v>535</v>
      </c>
      <c r="D5" s="389" t="s">
        <v>536</v>
      </c>
      <c r="E5" s="389" t="s">
        <v>537</v>
      </c>
      <c r="F5" s="1260"/>
      <c r="G5" s="1262"/>
      <c r="H5" s="389" t="s">
        <v>534</v>
      </c>
      <c r="I5" s="389" t="s">
        <v>535</v>
      </c>
      <c r="J5" s="389" t="s">
        <v>536</v>
      </c>
      <c r="K5" s="389" t="s">
        <v>537</v>
      </c>
      <c r="L5" s="1260"/>
      <c r="M5" s="1262"/>
    </row>
    <row r="6" spans="1:18" s="21" customFormat="1" ht="18" customHeight="1">
      <c r="A6" s="350" t="s">
        <v>600</v>
      </c>
      <c r="B6" s="356">
        <v>8779.5499999999993</v>
      </c>
      <c r="C6" s="356">
        <v>289.98</v>
      </c>
      <c r="D6" s="356">
        <v>40163.17</v>
      </c>
      <c r="E6" s="356">
        <v>96.88</v>
      </c>
      <c r="F6" s="356">
        <v>50061.45</v>
      </c>
      <c r="G6" s="385">
        <v>30.42</v>
      </c>
      <c r="H6" s="385">
        <v>151715.75</v>
      </c>
      <c r="I6" s="385">
        <v>2138.4299999999998</v>
      </c>
      <c r="J6" s="385">
        <v>31429.200000000001</v>
      </c>
      <c r="K6" s="385">
        <v>6251.07</v>
      </c>
      <c r="L6" s="385">
        <v>191534.45</v>
      </c>
      <c r="M6" s="385">
        <v>2495.1799999999998</v>
      </c>
      <c r="O6" s="390"/>
      <c r="P6" s="390"/>
      <c r="Q6" s="390"/>
      <c r="R6" s="390"/>
    </row>
    <row r="7" spans="1:18" s="21" customFormat="1" ht="18" customHeight="1">
      <c r="A7" s="350" t="s">
        <v>1160</v>
      </c>
      <c r="B7" s="356">
        <v>1873.9</v>
      </c>
      <c r="C7" s="356">
        <v>15.62</v>
      </c>
      <c r="D7" s="356">
        <v>10710.44</v>
      </c>
      <c r="E7" s="356">
        <v>19.100000000000001</v>
      </c>
      <c r="F7" s="356">
        <v>12619.06</v>
      </c>
      <c r="G7" s="385">
        <v>28.91</v>
      </c>
      <c r="H7" s="385">
        <v>16413.12</v>
      </c>
      <c r="I7" s="385">
        <v>112.23</v>
      </c>
      <c r="J7" s="385">
        <v>3572.12</v>
      </c>
      <c r="K7" s="385">
        <v>662.55</v>
      </c>
      <c r="L7" s="385">
        <v>20760.02</v>
      </c>
      <c r="M7" s="385">
        <v>2515.84</v>
      </c>
      <c r="O7" s="390"/>
      <c r="P7" s="390"/>
      <c r="Q7" s="390"/>
      <c r="R7" s="390"/>
    </row>
    <row r="8" spans="1:18" s="20" customFormat="1" ht="18" customHeight="1">
      <c r="A8" s="386">
        <v>44287</v>
      </c>
      <c r="B8" s="362">
        <v>1873.9</v>
      </c>
      <c r="C8" s="362">
        <v>15.62</v>
      </c>
      <c r="D8" s="362">
        <v>10710.44</v>
      </c>
      <c r="E8" s="362">
        <v>19.100000000000001</v>
      </c>
      <c r="F8" s="362">
        <v>12619.06</v>
      </c>
      <c r="G8" s="369">
        <v>28.91</v>
      </c>
      <c r="H8" s="369">
        <v>16413.12</v>
      </c>
      <c r="I8" s="369">
        <v>112.23</v>
      </c>
      <c r="J8" s="369">
        <v>3572.12</v>
      </c>
      <c r="K8" s="369">
        <v>662.55</v>
      </c>
      <c r="L8" s="369">
        <v>20760.02</v>
      </c>
      <c r="M8" s="369">
        <v>2515.84</v>
      </c>
      <c r="O8" s="390"/>
      <c r="P8" s="390"/>
      <c r="Q8" s="390"/>
      <c r="R8" s="390"/>
    </row>
    <row r="9" spans="1:18" s="22" customFormat="1">
      <c r="A9" s="1103" t="s">
        <v>538</v>
      </c>
      <c r="B9" s="1103"/>
      <c r="C9" s="1103"/>
      <c r="D9" s="1103"/>
      <c r="E9" s="24"/>
      <c r="F9" s="24"/>
      <c r="G9" s="24"/>
      <c r="H9" s="24"/>
      <c r="I9" s="24"/>
      <c r="J9" s="24"/>
      <c r="K9" s="24"/>
      <c r="L9" s="24"/>
      <c r="M9" s="24"/>
    </row>
    <row r="10" spans="1:18" s="20" customFormat="1" ht="14.25" customHeight="1">
      <c r="A10" s="1158" t="s">
        <v>1162</v>
      </c>
      <c r="B10" s="1158"/>
      <c r="C10" s="1158"/>
      <c r="D10" s="1158"/>
      <c r="E10" s="22"/>
      <c r="F10" s="22"/>
      <c r="G10" s="22"/>
      <c r="H10" s="22"/>
      <c r="I10" s="22"/>
      <c r="J10" s="22"/>
      <c r="K10" s="22"/>
      <c r="L10" s="22"/>
      <c r="M10" s="22"/>
    </row>
    <row r="11" spans="1:18" s="20" customFormat="1">
      <c r="A11" s="1103" t="s">
        <v>539</v>
      </c>
      <c r="B11" s="1103"/>
      <c r="C11" s="1103"/>
      <c r="D11" s="1103"/>
    </row>
  </sheetData>
  <mergeCells count="15">
    <mergeCell ref="A9:D9"/>
    <mergeCell ref="A10:D10"/>
    <mergeCell ref="A11:D11"/>
    <mergeCell ref="A1:M1"/>
    <mergeCell ref="A3:A5"/>
    <mergeCell ref="B3:G3"/>
    <mergeCell ref="H3:M3"/>
    <mergeCell ref="B4:C4"/>
    <mergeCell ref="D4:E4"/>
    <mergeCell ref="F4:F5"/>
    <mergeCell ref="G4:G5"/>
    <mergeCell ref="H4:I4"/>
    <mergeCell ref="J4:K4"/>
    <mergeCell ref="L4:L5"/>
    <mergeCell ref="M4:M5"/>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K9"/>
  <sheetViews>
    <sheetView zoomScaleNormal="100" workbookViewId="0">
      <selection activeCell="J14" sqref="J14"/>
    </sheetView>
  </sheetViews>
  <sheetFormatPr defaultColWidth="8.85546875" defaultRowHeight="15"/>
  <cols>
    <col min="1" max="1" width="11.42578125" style="306" bestFit="1" customWidth="1"/>
    <col min="2" max="3" width="8.42578125" style="306" customWidth="1"/>
    <col min="4" max="4" width="13.28515625" style="306" bestFit="1" customWidth="1"/>
    <col min="5" max="8" width="8.42578125" style="306" customWidth="1"/>
    <col min="9" max="9" width="13.28515625" style="306" bestFit="1" customWidth="1"/>
    <col min="10" max="11" width="8.42578125" style="306" customWidth="1"/>
    <col min="12" max="16384" width="8.85546875" style="306"/>
  </cols>
  <sheetData>
    <row r="1" spans="1:11" ht="15" customHeight="1">
      <c r="A1" s="1263" t="s">
        <v>540</v>
      </c>
      <c r="B1" s="1263"/>
      <c r="C1" s="1263"/>
      <c r="D1" s="1263"/>
      <c r="E1" s="1263"/>
      <c r="F1" s="1263"/>
      <c r="G1" s="1263"/>
      <c r="H1" s="1263"/>
      <c r="I1" s="1263"/>
      <c r="J1" s="1263"/>
      <c r="K1" s="1263"/>
    </row>
    <row r="2" spans="1:11" s="391" customFormat="1" ht="12.75" customHeight="1">
      <c r="A2" s="1264" t="s">
        <v>81</v>
      </c>
      <c r="B2" s="1266" t="s">
        <v>149</v>
      </c>
      <c r="C2" s="1267"/>
      <c r="D2" s="1267"/>
      <c r="E2" s="1267"/>
      <c r="F2" s="1268"/>
      <c r="G2" s="1266" t="s">
        <v>541</v>
      </c>
      <c r="H2" s="1267"/>
      <c r="I2" s="1267"/>
      <c r="J2" s="1267"/>
      <c r="K2" s="1268"/>
    </row>
    <row r="3" spans="1:11" s="391" customFormat="1" ht="15" customHeight="1">
      <c r="A3" s="1265"/>
      <c r="B3" s="392" t="s">
        <v>542</v>
      </c>
      <c r="C3" s="392" t="s">
        <v>543</v>
      </c>
      <c r="D3" s="392" t="s">
        <v>29</v>
      </c>
      <c r="E3" s="392" t="s">
        <v>152</v>
      </c>
      <c r="F3" s="392" t="s">
        <v>148</v>
      </c>
      <c r="G3" s="392" t="s">
        <v>542</v>
      </c>
      <c r="H3" s="392" t="s">
        <v>543</v>
      </c>
      <c r="I3" s="392" t="s">
        <v>29</v>
      </c>
      <c r="J3" s="392" t="s">
        <v>152</v>
      </c>
      <c r="K3" s="392" t="s">
        <v>148</v>
      </c>
    </row>
    <row r="4" spans="1:11" s="394" customFormat="1" ht="18" customHeight="1">
      <c r="A4" s="393" t="s">
        <v>600</v>
      </c>
      <c r="B4" s="307">
        <v>85.130477161000002</v>
      </c>
      <c r="C4" s="307">
        <v>5.6123700000000002E-4</v>
      </c>
      <c r="D4" s="307">
        <v>0</v>
      </c>
      <c r="E4" s="307">
        <v>0</v>
      </c>
      <c r="F4" s="307">
        <v>14.868961602000001</v>
      </c>
      <c r="G4" s="307">
        <v>85.329815303000004</v>
      </c>
      <c r="H4" s="307">
        <v>0</v>
      </c>
      <c r="I4" s="307">
        <v>0</v>
      </c>
      <c r="J4" s="307">
        <v>0</v>
      </c>
      <c r="K4" s="307">
        <v>14.670184697</v>
      </c>
    </row>
    <row r="5" spans="1:11" s="858" customFormat="1" ht="18" customHeight="1">
      <c r="A5" s="857" t="s">
        <v>1160</v>
      </c>
      <c r="B5" s="307">
        <v>80.560061834999999</v>
      </c>
      <c r="C5" s="307">
        <v>3.4915899999999998E-4</v>
      </c>
      <c r="D5" s="307">
        <v>0</v>
      </c>
      <c r="E5" s="307">
        <v>0</v>
      </c>
      <c r="F5" s="307">
        <v>19.439589005999999</v>
      </c>
      <c r="G5" s="307">
        <v>79.426677067</v>
      </c>
      <c r="H5" s="307">
        <v>0</v>
      </c>
      <c r="I5" s="307">
        <v>0</v>
      </c>
      <c r="J5" s="307">
        <v>0</v>
      </c>
      <c r="K5" s="307">
        <v>20.573322933</v>
      </c>
    </row>
    <row r="6" spans="1:11" s="391" customFormat="1" ht="18" customHeight="1">
      <c r="A6" s="395" t="s">
        <v>1163</v>
      </c>
      <c r="B6" s="308">
        <v>80.560061834999999</v>
      </c>
      <c r="C6" s="308">
        <v>3.4915899999999998E-4</v>
      </c>
      <c r="D6" s="308">
        <v>0</v>
      </c>
      <c r="E6" s="308">
        <v>0</v>
      </c>
      <c r="F6" s="308">
        <v>19.439589005999999</v>
      </c>
      <c r="G6" s="308">
        <v>79.426677067</v>
      </c>
      <c r="H6" s="308">
        <v>0</v>
      </c>
      <c r="I6" s="308">
        <v>0</v>
      </c>
      <c r="J6" s="308">
        <v>0</v>
      </c>
      <c r="K6" s="308">
        <v>20.573322933</v>
      </c>
    </row>
    <row r="7" spans="1:11" s="391" customFormat="1" ht="15.75" customHeight="1">
      <c r="A7" s="396" t="s">
        <v>500</v>
      </c>
      <c r="B7" s="397"/>
      <c r="C7" s="397"/>
      <c r="D7" s="397"/>
      <c r="E7" s="397"/>
      <c r="F7" s="397"/>
      <c r="G7" s="397"/>
      <c r="H7" s="397"/>
      <c r="I7" s="397"/>
      <c r="J7" s="397"/>
      <c r="K7" s="397"/>
    </row>
    <row r="8" spans="1:11" s="391" customFormat="1" ht="13.5" customHeight="1">
      <c r="A8" s="398" t="s">
        <v>1162</v>
      </c>
      <c r="B8" s="398"/>
      <c r="C8" s="398"/>
      <c r="D8" s="398"/>
      <c r="E8" s="398"/>
      <c r="F8" s="398"/>
      <c r="G8" s="398"/>
      <c r="H8" s="398"/>
      <c r="I8" s="398"/>
      <c r="J8" s="398"/>
      <c r="K8" s="398"/>
    </row>
    <row r="9" spans="1:11" s="391" customFormat="1" ht="15" customHeight="1">
      <c r="A9" s="398" t="s">
        <v>153</v>
      </c>
      <c r="B9" s="398"/>
      <c r="C9" s="398"/>
      <c r="D9" s="398"/>
      <c r="E9" s="398"/>
      <c r="F9" s="398"/>
      <c r="G9" s="398"/>
      <c r="H9" s="398"/>
      <c r="I9" s="398"/>
      <c r="J9" s="398"/>
      <c r="K9" s="398"/>
    </row>
  </sheetData>
  <mergeCells count="4">
    <mergeCell ref="A1:K1"/>
    <mergeCell ref="A2:A3"/>
    <mergeCell ref="B2:F2"/>
    <mergeCell ref="G2:K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K9"/>
  <sheetViews>
    <sheetView workbookViewId="0">
      <selection activeCell="H14" sqref="H14"/>
    </sheetView>
  </sheetViews>
  <sheetFormatPr defaultColWidth="8.85546875" defaultRowHeight="15"/>
  <cols>
    <col min="1" max="1" width="14.7109375" style="19" bestFit="1" customWidth="1"/>
    <col min="2" max="3" width="8.85546875" style="19" customWidth="1"/>
    <col min="4" max="4" width="13.28515625" style="19" bestFit="1" customWidth="1"/>
    <col min="5" max="8" width="8.85546875" style="19" customWidth="1"/>
    <col min="9" max="9" width="13.28515625" style="19" bestFit="1" customWidth="1"/>
    <col min="10" max="11" width="8.85546875" style="19" customWidth="1"/>
    <col min="12" max="12" width="5" style="19" bestFit="1" customWidth="1"/>
    <col min="13" max="16384" width="8.85546875" style="19"/>
  </cols>
  <sheetData>
    <row r="1" spans="1:11" ht="18" customHeight="1">
      <c r="A1" s="1159" t="s">
        <v>544</v>
      </c>
      <c r="B1" s="1159"/>
      <c r="C1" s="1159"/>
      <c r="D1" s="1159"/>
      <c r="E1" s="1159"/>
      <c r="F1" s="1159"/>
      <c r="G1" s="1159"/>
      <c r="H1" s="1159"/>
      <c r="I1" s="1159"/>
      <c r="J1" s="1159"/>
      <c r="K1" s="1159"/>
    </row>
    <row r="2" spans="1:11" s="22" customFormat="1" ht="18" customHeight="1">
      <c r="A2" s="1269" t="s">
        <v>81</v>
      </c>
      <c r="B2" s="1271" t="s">
        <v>149</v>
      </c>
      <c r="C2" s="1272"/>
      <c r="D2" s="1272"/>
      <c r="E2" s="1272"/>
      <c r="F2" s="1273"/>
      <c r="G2" s="1271" t="s">
        <v>541</v>
      </c>
      <c r="H2" s="1272"/>
      <c r="I2" s="1272"/>
      <c r="J2" s="1272"/>
      <c r="K2" s="1273"/>
    </row>
    <row r="3" spans="1:11" s="22" customFormat="1" ht="15" customHeight="1">
      <c r="A3" s="1270"/>
      <c r="B3" s="399" t="s">
        <v>542</v>
      </c>
      <c r="C3" s="399" t="s">
        <v>151</v>
      </c>
      <c r="D3" s="399" t="s">
        <v>29</v>
      </c>
      <c r="E3" s="399" t="s">
        <v>152</v>
      </c>
      <c r="F3" s="399" t="s">
        <v>148</v>
      </c>
      <c r="G3" s="399" t="s">
        <v>542</v>
      </c>
      <c r="H3" s="399" t="s">
        <v>151</v>
      </c>
      <c r="I3" s="399" t="s">
        <v>29</v>
      </c>
      <c r="J3" s="399" t="s">
        <v>152</v>
      </c>
      <c r="K3" s="399" t="s">
        <v>148</v>
      </c>
    </row>
    <row r="4" spans="1:11" s="23" customFormat="1" ht="18" customHeight="1">
      <c r="A4" s="400" t="s">
        <v>600</v>
      </c>
      <c r="B4" s="355">
        <v>42.62</v>
      </c>
      <c r="C4" s="355">
        <v>13.23</v>
      </c>
      <c r="D4" s="355">
        <v>0.15</v>
      </c>
      <c r="E4" s="355">
        <v>0</v>
      </c>
      <c r="F4" s="355">
        <v>44.01</v>
      </c>
      <c r="G4" s="355">
        <v>16.98</v>
      </c>
      <c r="H4" s="355">
        <v>23.73</v>
      </c>
      <c r="I4" s="355">
        <v>10.24</v>
      </c>
      <c r="J4" s="355">
        <v>0</v>
      </c>
      <c r="K4" s="355">
        <v>49.05</v>
      </c>
    </row>
    <row r="5" spans="1:11" s="21" customFormat="1" ht="18" customHeight="1">
      <c r="A5" s="350" t="s">
        <v>1160</v>
      </c>
      <c r="B5" s="355">
        <v>49.19</v>
      </c>
      <c r="C5" s="355">
        <v>12.03</v>
      </c>
      <c r="D5" s="355">
        <v>0.12</v>
      </c>
      <c r="E5" s="355">
        <v>0</v>
      </c>
      <c r="F5" s="355">
        <v>38.659999999999997</v>
      </c>
      <c r="G5" s="355">
        <v>16.62</v>
      </c>
      <c r="H5" s="355">
        <v>22</v>
      </c>
      <c r="I5" s="355">
        <v>11.41</v>
      </c>
      <c r="J5" s="355">
        <v>0</v>
      </c>
      <c r="K5" s="355">
        <v>49.97</v>
      </c>
    </row>
    <row r="6" spans="1:11" s="22" customFormat="1" ht="18" customHeight="1">
      <c r="A6" s="401" t="s">
        <v>1163</v>
      </c>
      <c r="B6" s="402">
        <v>49.19</v>
      </c>
      <c r="C6" s="402">
        <v>12.03</v>
      </c>
      <c r="D6" s="402">
        <v>0.12</v>
      </c>
      <c r="E6" s="402">
        <v>0</v>
      </c>
      <c r="F6" s="402">
        <v>38.659999999999997</v>
      </c>
      <c r="G6" s="365">
        <v>16.62</v>
      </c>
      <c r="H6" s="365">
        <v>22</v>
      </c>
      <c r="I6" s="365">
        <v>11.41</v>
      </c>
      <c r="J6" s="365">
        <v>0</v>
      </c>
      <c r="K6" s="365">
        <v>49.97</v>
      </c>
    </row>
    <row r="7" spans="1:11" s="22" customFormat="1" ht="15.75" customHeight="1">
      <c r="A7" s="26" t="s">
        <v>500</v>
      </c>
      <c r="B7" s="403"/>
      <c r="C7" s="403"/>
      <c r="D7" s="403"/>
      <c r="E7" s="403"/>
      <c r="F7" s="403"/>
      <c r="G7" s="403"/>
      <c r="H7" s="403"/>
      <c r="I7" s="403"/>
      <c r="J7" s="403"/>
      <c r="K7" s="403"/>
    </row>
    <row r="8" spans="1:11" s="22" customFormat="1" ht="14.25" customHeight="1">
      <c r="A8" s="19" t="s">
        <v>1162</v>
      </c>
      <c r="B8" s="404"/>
      <c r="C8" s="404"/>
      <c r="D8" s="404"/>
      <c r="E8" s="404"/>
      <c r="F8" s="404"/>
      <c r="G8" s="404"/>
      <c r="H8" s="404"/>
      <c r="I8" s="404"/>
      <c r="J8" s="404"/>
      <c r="K8" s="404"/>
    </row>
    <row r="9" spans="1:11" s="22" customFormat="1">
      <c r="A9" s="19" t="s">
        <v>155</v>
      </c>
      <c r="B9" s="404"/>
      <c r="C9" s="404"/>
      <c r="D9" s="404"/>
      <c r="E9" s="404"/>
      <c r="F9" s="404"/>
      <c r="G9" s="404"/>
      <c r="H9" s="404"/>
      <c r="I9" s="404"/>
      <c r="J9" s="404"/>
      <c r="K9" s="404"/>
    </row>
  </sheetData>
  <mergeCells count="4">
    <mergeCell ref="A1:K1"/>
    <mergeCell ref="A2:A3"/>
    <mergeCell ref="B2:F2"/>
    <mergeCell ref="G2:K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9"/>
  <sheetViews>
    <sheetView workbookViewId="0">
      <selection activeCell="B12" sqref="B12"/>
    </sheetView>
  </sheetViews>
  <sheetFormatPr defaultColWidth="8.85546875" defaultRowHeight="15"/>
  <cols>
    <col min="1" max="1" width="8.140625" style="1" bestFit="1" customWidth="1"/>
    <col min="2" max="2" width="34.140625" style="1" bestFit="1" customWidth="1"/>
    <col min="3" max="3" width="60.5703125" style="1" bestFit="1" customWidth="1"/>
    <col min="4" max="4" width="11.140625" style="1" bestFit="1" customWidth="1"/>
    <col min="5" max="5" width="11.7109375" style="1" bestFit="1" customWidth="1"/>
    <col min="6" max="7" width="12.42578125" style="1" bestFit="1" customWidth="1"/>
    <col min="8" max="8" width="14.7109375" style="1" customWidth="1"/>
    <col min="9" max="9" width="11.140625" style="1" customWidth="1"/>
    <col min="10" max="10" width="7.28515625" style="1" bestFit="1" customWidth="1"/>
    <col min="11" max="11" width="4.7109375" style="1" bestFit="1" customWidth="1"/>
    <col min="12" max="16384" width="8.85546875" style="1"/>
  </cols>
  <sheetData>
    <row r="1" spans="1:10">
      <c r="A1" s="1105" t="s">
        <v>1159</v>
      </c>
      <c r="B1" s="1105"/>
      <c r="C1" s="1105"/>
      <c r="D1" s="1105"/>
      <c r="E1" s="1105"/>
      <c r="F1" s="1105"/>
      <c r="G1" s="1105"/>
      <c r="H1" s="1105"/>
      <c r="I1" s="1105"/>
      <c r="J1" s="1105"/>
    </row>
    <row r="2" spans="1:10" s="18" customFormat="1">
      <c r="A2" s="1106" t="s">
        <v>44</v>
      </c>
      <c r="B2" s="1106" t="s">
        <v>45</v>
      </c>
      <c r="C2" s="1106" t="s">
        <v>46</v>
      </c>
      <c r="D2" s="1106" t="s">
        <v>47</v>
      </c>
      <c r="E2" s="1106" t="s">
        <v>48</v>
      </c>
      <c r="F2" s="1106" t="s">
        <v>49</v>
      </c>
      <c r="G2" s="1106"/>
      <c r="H2" s="1107" t="s">
        <v>426</v>
      </c>
      <c r="I2" s="1106" t="s">
        <v>427</v>
      </c>
    </row>
    <row r="3" spans="1:10" s="18" customFormat="1" ht="45">
      <c r="A3" s="1106"/>
      <c r="B3" s="1106"/>
      <c r="C3" s="1106"/>
      <c r="D3" s="1106"/>
      <c r="E3" s="1106"/>
      <c r="F3" s="191" t="s">
        <v>50</v>
      </c>
      <c r="G3" s="191" t="s">
        <v>347</v>
      </c>
      <c r="H3" s="1107"/>
      <c r="I3" s="1106"/>
    </row>
    <row r="4" spans="1:10" s="18" customFormat="1">
      <c r="A4" s="192">
        <v>1</v>
      </c>
      <c r="B4" s="197" t="s">
        <v>1178</v>
      </c>
      <c r="C4" s="197" t="s">
        <v>1179</v>
      </c>
      <c r="D4" s="193">
        <v>44292</v>
      </c>
      <c r="E4" s="193">
        <v>44308</v>
      </c>
      <c r="F4" s="58">
        <v>2885000</v>
      </c>
      <c r="G4" s="195">
        <v>40.020000000000003</v>
      </c>
      <c r="H4" s="196">
        <v>1.64</v>
      </c>
      <c r="I4" s="196">
        <v>5.7</v>
      </c>
    </row>
    <row r="5" spans="1:10" s="18" customFormat="1">
      <c r="A5" s="192">
        <v>2</v>
      </c>
      <c r="B5" s="194" t="s">
        <v>1180</v>
      </c>
      <c r="C5" s="194" t="s">
        <v>1181</v>
      </c>
      <c r="D5" s="923">
        <v>44295</v>
      </c>
      <c r="E5" s="923">
        <v>44313</v>
      </c>
      <c r="F5" s="58">
        <v>1013610</v>
      </c>
      <c r="G5" s="924">
        <v>0.26</v>
      </c>
      <c r="H5" s="925">
        <v>0.1</v>
      </c>
      <c r="I5" s="925">
        <v>1</v>
      </c>
    </row>
    <row r="6" spans="1:10" s="18" customFormat="1" ht="15" customHeight="1">
      <c r="A6" s="927">
        <v>3</v>
      </c>
      <c r="B6" s="928" t="s">
        <v>1182</v>
      </c>
      <c r="C6" s="928" t="s">
        <v>1183</v>
      </c>
      <c r="D6" s="929">
        <v>44298</v>
      </c>
      <c r="E6" s="929">
        <v>44314</v>
      </c>
      <c r="F6" s="930">
        <v>233661600</v>
      </c>
      <c r="G6" s="931">
        <v>0.26</v>
      </c>
      <c r="H6" s="932">
        <v>23.36</v>
      </c>
      <c r="I6" s="932">
        <v>1</v>
      </c>
    </row>
    <row r="7" spans="1:10" s="18" customFormat="1" ht="15" customHeight="1">
      <c r="A7" s="927">
        <v>4</v>
      </c>
      <c r="B7" s="928" t="s">
        <v>1184</v>
      </c>
      <c r="C7" s="928" t="s">
        <v>1185</v>
      </c>
      <c r="D7" s="929">
        <v>44301</v>
      </c>
      <c r="E7" s="929">
        <v>44315</v>
      </c>
      <c r="F7" s="930">
        <v>1236000</v>
      </c>
      <c r="G7" s="931">
        <v>0.4</v>
      </c>
      <c r="H7" s="932">
        <v>1.36</v>
      </c>
      <c r="I7" s="932">
        <v>11</v>
      </c>
    </row>
    <row r="8" spans="1:10" s="18" customFormat="1">
      <c r="A8" s="1104" t="s">
        <v>43</v>
      </c>
      <c r="B8" s="1104"/>
    </row>
    <row r="9" spans="1:10" s="18" customFormat="1"/>
  </sheetData>
  <mergeCells count="10">
    <mergeCell ref="A8:B8"/>
    <mergeCell ref="A1:J1"/>
    <mergeCell ref="A2:A3"/>
    <mergeCell ref="B2:B3"/>
    <mergeCell ref="C2:C3"/>
    <mergeCell ref="D2:D3"/>
    <mergeCell ref="E2:E3"/>
    <mergeCell ref="F2:G2"/>
    <mergeCell ref="H2:H3"/>
    <mergeCell ref="I2:I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J9"/>
  <sheetViews>
    <sheetView workbookViewId="0">
      <selection activeCell="H7" sqref="H7"/>
    </sheetView>
  </sheetViews>
  <sheetFormatPr defaultColWidth="8.85546875" defaultRowHeight="15"/>
  <cols>
    <col min="1" max="3" width="14.7109375" style="19" bestFit="1" customWidth="1"/>
    <col min="4" max="4" width="13.28515625" style="19" bestFit="1" customWidth="1"/>
    <col min="5" max="5" width="4.7109375" style="19" bestFit="1" customWidth="1"/>
    <col min="6" max="16384" width="8.85546875" style="19"/>
  </cols>
  <sheetData>
    <row r="1" spans="1:10" ht="15" customHeight="1">
      <c r="A1" s="1146" t="s">
        <v>545</v>
      </c>
      <c r="B1" s="1146"/>
      <c r="C1" s="1146"/>
      <c r="D1" s="1146"/>
    </row>
    <row r="2" spans="1:10" s="20" customFormat="1" ht="18" customHeight="1">
      <c r="A2" s="1274" t="s">
        <v>327</v>
      </c>
      <c r="B2" s="1275"/>
      <c r="C2" s="1275"/>
      <c r="D2" s="1276"/>
    </row>
    <row r="3" spans="1:10" s="20" customFormat="1" ht="27.75" customHeight="1">
      <c r="A3" s="405" t="s">
        <v>81</v>
      </c>
      <c r="B3" s="406" t="s">
        <v>546</v>
      </c>
      <c r="C3" s="406" t="s">
        <v>547</v>
      </c>
      <c r="D3" s="407" t="s">
        <v>548</v>
      </c>
    </row>
    <row r="4" spans="1:10" s="21" customFormat="1" ht="18" customHeight="1">
      <c r="A4" s="400" t="s">
        <v>600</v>
      </c>
      <c r="B4" s="355">
        <v>0.64753657600000003</v>
      </c>
      <c r="C4" s="355">
        <v>99.352463424000007</v>
      </c>
      <c r="D4" s="355">
        <v>0</v>
      </c>
      <c r="F4" s="408"/>
      <c r="G4" s="409"/>
      <c r="I4" s="410"/>
      <c r="J4" s="410"/>
    </row>
    <row r="5" spans="1:10" s="21" customFormat="1" ht="18" customHeight="1">
      <c r="A5" s="350" t="s">
        <v>1160</v>
      </c>
      <c r="B5" s="355">
        <v>100</v>
      </c>
      <c r="C5" s="355">
        <v>0</v>
      </c>
      <c r="D5" s="355">
        <v>0</v>
      </c>
      <c r="F5" s="408"/>
      <c r="G5" s="554"/>
      <c r="I5" s="410"/>
      <c r="J5" s="410"/>
    </row>
    <row r="6" spans="1:10" s="20" customFormat="1" ht="18" customHeight="1">
      <c r="A6" s="401" t="s">
        <v>1163</v>
      </c>
      <c r="B6" s="365">
        <v>100</v>
      </c>
      <c r="C6" s="365">
        <v>0</v>
      </c>
      <c r="D6" s="365">
        <v>0</v>
      </c>
      <c r="F6" s="408"/>
      <c r="G6" s="409"/>
      <c r="I6" s="410"/>
      <c r="J6" s="410"/>
    </row>
    <row r="7" spans="1:10" s="20" customFormat="1" ht="18" customHeight="1">
      <c r="A7" s="27" t="s">
        <v>500</v>
      </c>
      <c r="B7" s="28"/>
      <c r="C7" s="28"/>
      <c r="D7" s="28"/>
      <c r="G7" s="371"/>
      <c r="H7" s="371"/>
      <c r="I7" s="371"/>
    </row>
    <row r="8" spans="1:10" s="20" customFormat="1" ht="13.5" customHeight="1">
      <c r="A8" s="1277" t="s">
        <v>1162</v>
      </c>
      <c r="B8" s="1277"/>
      <c r="C8" s="1277"/>
      <c r="D8" s="1277"/>
      <c r="E8" s="1277"/>
      <c r="F8" s="1277"/>
      <c r="G8" s="371"/>
      <c r="H8" s="371"/>
      <c r="I8" s="371"/>
    </row>
    <row r="9" spans="1:10" s="20" customFormat="1" ht="14.25" customHeight="1">
      <c r="A9" s="1103" t="s">
        <v>153</v>
      </c>
      <c r="B9" s="1103"/>
      <c r="C9" s="1103"/>
      <c r="D9" s="1103"/>
      <c r="G9" s="371"/>
      <c r="H9" s="371"/>
      <c r="I9" s="371"/>
    </row>
  </sheetData>
  <mergeCells count="4">
    <mergeCell ref="A1:D1"/>
    <mergeCell ref="A2:D2"/>
    <mergeCell ref="A8:F8"/>
    <mergeCell ref="A9:D9"/>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D34"/>
  <sheetViews>
    <sheetView zoomScaleNormal="100" workbookViewId="0">
      <selection activeCell="D10" sqref="D10"/>
    </sheetView>
  </sheetViews>
  <sheetFormatPr defaultColWidth="8.85546875" defaultRowHeight="15"/>
  <cols>
    <col min="1" max="4" width="14.7109375" style="19" bestFit="1" customWidth="1"/>
    <col min="5" max="5" width="4.7109375" style="19" bestFit="1" customWidth="1"/>
    <col min="6" max="6" width="8.85546875" style="19"/>
    <col min="7" max="7" width="11.85546875" style="19" bestFit="1" customWidth="1"/>
    <col min="8" max="16384" width="8.85546875" style="19"/>
  </cols>
  <sheetData>
    <row r="1" spans="1:4" ht="15" customHeight="1">
      <c r="A1" s="1146" t="s">
        <v>549</v>
      </c>
      <c r="B1" s="1146"/>
      <c r="C1" s="1146"/>
      <c r="D1" s="1146"/>
    </row>
    <row r="2" spans="1:4" s="20" customFormat="1" ht="18" customHeight="1">
      <c r="A2" s="1278" t="s">
        <v>550</v>
      </c>
      <c r="B2" s="1279"/>
      <c r="C2" s="1279"/>
      <c r="D2" s="1279"/>
    </row>
    <row r="3" spans="1:4" s="20" customFormat="1" ht="18.75" customHeight="1">
      <c r="A3" s="411" t="s">
        <v>81</v>
      </c>
      <c r="B3" s="411" t="s">
        <v>551</v>
      </c>
      <c r="C3" s="411" t="s">
        <v>552</v>
      </c>
      <c r="D3" s="411" t="s">
        <v>553</v>
      </c>
    </row>
    <row r="4" spans="1:4" s="21" customFormat="1" ht="18" customHeight="1">
      <c r="A4" s="400" t="s">
        <v>600</v>
      </c>
      <c r="B4" s="412">
        <v>44.899738739999997</v>
      </c>
      <c r="C4" s="412">
        <v>2.0000000000000002E-5</v>
      </c>
      <c r="D4" s="412">
        <v>55.046194059999998</v>
      </c>
    </row>
    <row r="5" spans="1:4" s="21" customFormat="1" ht="18" customHeight="1">
      <c r="A5" s="350" t="s">
        <v>1160</v>
      </c>
      <c r="B5" s="355">
        <v>44.36</v>
      </c>
      <c r="C5" s="355" t="s">
        <v>1186</v>
      </c>
      <c r="D5" s="355">
        <v>55.57</v>
      </c>
    </row>
    <row r="6" spans="1:4" s="20" customFormat="1" ht="18" customHeight="1">
      <c r="A6" s="401" t="s">
        <v>1163</v>
      </c>
      <c r="B6" s="402">
        <v>44.36</v>
      </c>
      <c r="C6" s="402" t="s">
        <v>1186</v>
      </c>
      <c r="D6" s="402">
        <v>55.57</v>
      </c>
    </row>
    <row r="7" spans="1:4" s="20" customFormat="1" ht="18" customHeight="1">
      <c r="A7" s="27" t="s">
        <v>500</v>
      </c>
      <c r="B7" s="28"/>
      <c r="C7" s="28"/>
      <c r="D7" s="28"/>
    </row>
    <row r="8" spans="1:4" s="20" customFormat="1" ht="13.5" customHeight="1">
      <c r="A8" s="1197" t="s">
        <v>1162</v>
      </c>
      <c r="B8" s="1197"/>
      <c r="C8" s="1197"/>
      <c r="D8" s="1197"/>
    </row>
    <row r="9" spans="1:4" s="20" customFormat="1" ht="14.25" customHeight="1">
      <c r="A9" s="1138" t="s">
        <v>155</v>
      </c>
      <c r="B9" s="1138"/>
      <c r="C9" s="1138"/>
      <c r="D9" s="1138"/>
    </row>
    <row r="20" spans="2:4">
      <c r="B20" s="413"/>
      <c r="C20" s="413"/>
      <c r="D20" s="413"/>
    </row>
    <row r="21" spans="2:4">
      <c r="B21" s="413"/>
      <c r="C21" s="413"/>
      <c r="D21" s="413"/>
    </row>
    <row r="22" spans="2:4">
      <c r="B22" s="413"/>
      <c r="C22" s="413"/>
      <c r="D22" s="413"/>
    </row>
    <row r="23" spans="2:4">
      <c r="B23" s="413"/>
      <c r="C23" s="413"/>
      <c r="D23" s="413"/>
    </row>
    <row r="24" spans="2:4">
      <c r="B24" s="413"/>
      <c r="C24" s="413"/>
      <c r="D24" s="413"/>
    </row>
    <row r="25" spans="2:4">
      <c r="B25" s="413"/>
      <c r="C25" s="413"/>
      <c r="D25" s="413"/>
    </row>
    <row r="26" spans="2:4">
      <c r="B26" s="413"/>
      <c r="C26" s="413"/>
      <c r="D26" s="413"/>
    </row>
    <row r="27" spans="2:4">
      <c r="B27" s="413"/>
      <c r="C27" s="413"/>
      <c r="D27" s="413"/>
    </row>
    <row r="28" spans="2:4">
      <c r="B28" s="413"/>
      <c r="C28" s="413"/>
      <c r="D28" s="413"/>
    </row>
    <row r="29" spans="2:4">
      <c r="B29" s="413"/>
      <c r="C29" s="413"/>
      <c r="D29" s="413"/>
    </row>
    <row r="30" spans="2:4">
      <c r="B30" s="413"/>
      <c r="C30" s="413"/>
      <c r="D30" s="413"/>
    </row>
    <row r="31" spans="2:4">
      <c r="B31" s="413"/>
      <c r="C31" s="413"/>
      <c r="D31" s="413"/>
    </row>
    <row r="32" spans="2:4">
      <c r="B32" s="413"/>
      <c r="C32" s="413"/>
      <c r="D32" s="413"/>
    </row>
    <row r="33" spans="2:4">
      <c r="B33" s="413"/>
      <c r="C33" s="413"/>
      <c r="D33" s="413"/>
    </row>
    <row r="34" spans="2:4">
      <c r="B34" s="413"/>
      <c r="C34" s="413"/>
      <c r="D34" s="413"/>
    </row>
  </sheetData>
  <mergeCells count="4">
    <mergeCell ref="A1:D1"/>
    <mergeCell ref="A2:D2"/>
    <mergeCell ref="A8:D8"/>
    <mergeCell ref="A9:D9"/>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L37"/>
  <sheetViews>
    <sheetView topLeftCell="K1" zoomScale="85" zoomScaleNormal="85" workbookViewId="0">
      <selection activeCell="G15" sqref="G15"/>
    </sheetView>
  </sheetViews>
  <sheetFormatPr defaultColWidth="8.85546875" defaultRowHeight="15"/>
  <cols>
    <col min="1" max="1" width="14.7109375" style="299" bestFit="1" customWidth="1"/>
    <col min="2" max="2" width="9" style="299" customWidth="1"/>
    <col min="3" max="11" width="14.7109375" style="299" bestFit="1" customWidth="1"/>
    <col min="12" max="12" width="15" style="299" bestFit="1" customWidth="1"/>
    <col min="13" max="13" width="4.7109375" style="299" bestFit="1" customWidth="1"/>
    <col min="14" max="16384" width="8.85546875" style="299"/>
  </cols>
  <sheetData>
    <row r="1" spans="1:12">
      <c r="A1" s="1280" t="s">
        <v>554</v>
      </c>
      <c r="B1" s="1280"/>
      <c r="C1" s="1280"/>
      <c r="D1" s="1280"/>
      <c r="E1" s="1280"/>
      <c r="F1" s="1280"/>
      <c r="G1" s="1280"/>
      <c r="H1" s="1280"/>
      <c r="I1" s="1280"/>
      <c r="J1" s="1280"/>
      <c r="K1" s="1280"/>
      <c r="L1" s="1280"/>
    </row>
    <row r="2" spans="1:12" s="414" customFormat="1">
      <c r="A2" s="1281" t="s">
        <v>68</v>
      </c>
      <c r="B2" s="1284" t="s">
        <v>109</v>
      </c>
      <c r="C2" s="1287" t="s">
        <v>555</v>
      </c>
      <c r="D2" s="1288"/>
      <c r="E2" s="1291" t="s">
        <v>556</v>
      </c>
      <c r="F2" s="1292"/>
      <c r="G2" s="1292"/>
      <c r="H2" s="1293"/>
      <c r="I2" s="1287" t="s">
        <v>53</v>
      </c>
      <c r="J2" s="1288"/>
      <c r="K2" s="1287" t="s">
        <v>557</v>
      </c>
      <c r="L2" s="1288"/>
    </row>
    <row r="3" spans="1:12" s="414" customFormat="1">
      <c r="A3" s="1282"/>
      <c r="B3" s="1285"/>
      <c r="C3" s="1289"/>
      <c r="D3" s="1290"/>
      <c r="E3" s="1291" t="s">
        <v>521</v>
      </c>
      <c r="F3" s="1293"/>
      <c r="G3" s="1291" t="s">
        <v>522</v>
      </c>
      <c r="H3" s="1293"/>
      <c r="I3" s="1289"/>
      <c r="J3" s="1290"/>
      <c r="K3" s="1289"/>
      <c r="L3" s="1290"/>
    </row>
    <row r="4" spans="1:12" s="414" customFormat="1" ht="30">
      <c r="A4" s="1283"/>
      <c r="B4" s="1286"/>
      <c r="C4" s="415" t="s">
        <v>558</v>
      </c>
      <c r="D4" s="415" t="s">
        <v>122</v>
      </c>
      <c r="E4" s="415" t="s">
        <v>558</v>
      </c>
      <c r="F4" s="415" t="s">
        <v>122</v>
      </c>
      <c r="G4" s="415" t="s">
        <v>559</v>
      </c>
      <c r="H4" s="415" t="s">
        <v>122</v>
      </c>
      <c r="I4" s="415" t="s">
        <v>558</v>
      </c>
      <c r="J4" s="415" t="s">
        <v>560</v>
      </c>
      <c r="K4" s="415" t="s">
        <v>559</v>
      </c>
      <c r="L4" s="416" t="s">
        <v>561</v>
      </c>
    </row>
    <row r="5" spans="1:12" s="419" customFormat="1">
      <c r="A5" s="417" t="s">
        <v>600</v>
      </c>
      <c r="B5" s="418">
        <v>245</v>
      </c>
      <c r="C5" s="418">
        <v>279663049</v>
      </c>
      <c r="D5" s="418">
        <v>2080300.7381</v>
      </c>
      <c r="E5" s="418">
        <v>173893935</v>
      </c>
      <c r="F5" s="418">
        <v>1313554.3842</v>
      </c>
      <c r="G5" s="418">
        <v>236912650</v>
      </c>
      <c r="H5" s="418">
        <v>1729908.2962</v>
      </c>
      <c r="I5" s="418">
        <v>690469634</v>
      </c>
      <c r="J5" s="418">
        <v>5123763.4285000004</v>
      </c>
      <c r="K5" s="418">
        <v>3394501</v>
      </c>
      <c r="L5" s="418">
        <v>24962.0764036</v>
      </c>
    </row>
    <row r="6" spans="1:12" s="419" customFormat="1">
      <c r="A6" s="417" t="s">
        <v>1160</v>
      </c>
      <c r="B6" s="418">
        <v>17</v>
      </c>
      <c r="C6" s="418">
        <v>28943849</v>
      </c>
      <c r="D6" s="418">
        <v>216766.67550000001</v>
      </c>
      <c r="E6" s="418">
        <v>9248029</v>
      </c>
      <c r="F6" s="418">
        <v>70236.0386</v>
      </c>
      <c r="G6" s="418">
        <v>22091308</v>
      </c>
      <c r="H6" s="418">
        <v>161633.03469999999</v>
      </c>
      <c r="I6" s="418">
        <v>60283186</v>
      </c>
      <c r="J6" s="418">
        <v>448635.7488</v>
      </c>
      <c r="K6" s="418">
        <v>1418151</v>
      </c>
      <c r="L6" s="418">
        <v>10526.741203359999</v>
      </c>
    </row>
    <row r="7" spans="1:12" s="414" customFormat="1">
      <c r="A7" s="420">
        <v>44287</v>
      </c>
      <c r="B7" s="421">
        <v>17</v>
      </c>
      <c r="C7" s="421">
        <v>28943849</v>
      </c>
      <c r="D7" s="421">
        <v>216766.67550000001</v>
      </c>
      <c r="E7" s="421">
        <v>9248029</v>
      </c>
      <c r="F7" s="421">
        <v>70236.0386</v>
      </c>
      <c r="G7" s="421">
        <v>22091308</v>
      </c>
      <c r="H7" s="421">
        <v>161633.03469999999</v>
      </c>
      <c r="I7" s="421">
        <v>60283186</v>
      </c>
      <c r="J7" s="421">
        <v>448635.7488</v>
      </c>
      <c r="K7" s="421">
        <v>1418151</v>
      </c>
      <c r="L7" s="421">
        <v>10526.741203359999</v>
      </c>
    </row>
    <row r="8" spans="1:12" s="414" customFormat="1">
      <c r="A8" s="422" t="s">
        <v>500</v>
      </c>
      <c r="B8" s="423"/>
      <c r="C8" s="424"/>
      <c r="D8" s="425"/>
      <c r="E8" s="299"/>
      <c r="F8" s="299"/>
      <c r="G8" s="299"/>
      <c r="H8" s="299"/>
      <c r="I8" s="299"/>
      <c r="J8" s="299"/>
      <c r="K8" s="299"/>
      <c r="L8" s="299"/>
    </row>
    <row r="9" spans="1:12" s="414" customFormat="1">
      <c r="A9" s="422" t="s">
        <v>562</v>
      </c>
      <c r="B9" s="423"/>
      <c r="C9" s="424"/>
      <c r="D9" s="425"/>
      <c r="E9" s="299"/>
      <c r="F9" s="299"/>
      <c r="G9" s="299"/>
      <c r="H9" s="299"/>
      <c r="I9" s="299"/>
      <c r="J9" s="299"/>
      <c r="K9" s="299"/>
      <c r="L9" s="299"/>
    </row>
    <row r="10" spans="1:12" s="414" customFormat="1">
      <c r="A10" s="422" t="s">
        <v>563</v>
      </c>
      <c r="B10" s="423"/>
      <c r="C10" s="424"/>
      <c r="D10" s="425"/>
      <c r="E10" s="299"/>
      <c r="F10" s="299"/>
      <c r="G10" s="299"/>
      <c r="H10" s="299"/>
      <c r="I10" s="299"/>
      <c r="J10" s="299"/>
      <c r="K10" s="299"/>
      <c r="L10" s="299"/>
    </row>
    <row r="11" spans="1:12" s="414" customFormat="1">
      <c r="A11" s="426" t="s">
        <v>1162</v>
      </c>
      <c r="B11" s="426"/>
      <c r="C11" s="426"/>
      <c r="D11" s="426"/>
      <c r="E11" s="426"/>
      <c r="F11" s="426"/>
      <c r="G11" s="426"/>
      <c r="H11" s="426"/>
      <c r="I11" s="426"/>
      <c r="J11" s="426"/>
      <c r="K11" s="426"/>
      <c r="L11" s="426"/>
    </row>
    <row r="12" spans="1:12" s="414" customFormat="1">
      <c r="A12" s="426" t="s">
        <v>564</v>
      </c>
      <c r="B12" s="426"/>
      <c r="C12" s="426"/>
      <c r="D12" s="426"/>
      <c r="E12" s="426"/>
      <c r="F12" s="426"/>
      <c r="G12" s="426"/>
      <c r="H12" s="426"/>
      <c r="I12" s="426"/>
      <c r="J12" s="426"/>
      <c r="K12" s="426"/>
      <c r="L12" s="426"/>
    </row>
    <row r="13" spans="1:12">
      <c r="B13" s="304"/>
      <c r="C13" s="304"/>
      <c r="D13" s="304"/>
      <c r="E13" s="304"/>
      <c r="F13" s="304"/>
      <c r="G13" s="304"/>
      <c r="H13" s="304"/>
      <c r="I13" s="304"/>
      <c r="J13" s="304"/>
      <c r="K13" s="304"/>
      <c r="L13" s="304"/>
    </row>
    <row r="26" spans="2:12">
      <c r="B26" s="304"/>
      <c r="C26" s="304"/>
      <c r="D26" s="304"/>
      <c r="E26" s="304"/>
      <c r="F26" s="304"/>
      <c r="G26" s="304"/>
      <c r="H26" s="304"/>
      <c r="I26" s="304"/>
      <c r="J26" s="304"/>
      <c r="K26" s="304"/>
      <c r="L26" s="304"/>
    </row>
    <row r="27" spans="2:12">
      <c r="B27" s="304"/>
      <c r="C27" s="304"/>
      <c r="D27" s="304"/>
      <c r="E27" s="304"/>
      <c r="F27" s="304"/>
      <c r="G27" s="304"/>
      <c r="H27" s="304"/>
      <c r="I27" s="304"/>
      <c r="J27" s="304"/>
      <c r="K27" s="304"/>
      <c r="L27" s="304"/>
    </row>
    <row r="28" spans="2:12">
      <c r="B28" s="304"/>
      <c r="C28" s="304"/>
      <c r="D28" s="304"/>
      <c r="E28" s="304"/>
      <c r="F28" s="304"/>
      <c r="G28" s="304"/>
      <c r="H28" s="304"/>
      <c r="I28" s="304"/>
      <c r="J28" s="304"/>
      <c r="K28" s="304"/>
      <c r="L28" s="304"/>
    </row>
    <row r="29" spans="2:12">
      <c r="B29" s="304"/>
      <c r="C29" s="304"/>
      <c r="D29" s="304"/>
      <c r="E29" s="304"/>
      <c r="F29" s="304"/>
      <c r="G29" s="304"/>
      <c r="H29" s="304"/>
      <c r="I29" s="304"/>
      <c r="J29" s="304"/>
      <c r="K29" s="304"/>
      <c r="L29" s="304"/>
    </row>
    <row r="30" spans="2:12">
      <c r="B30" s="304"/>
      <c r="C30" s="304"/>
      <c r="D30" s="304"/>
      <c r="E30" s="304"/>
      <c r="F30" s="304"/>
      <c r="G30" s="304"/>
      <c r="H30" s="304"/>
      <c r="I30" s="304"/>
      <c r="J30" s="304"/>
      <c r="K30" s="304"/>
      <c r="L30" s="304"/>
    </row>
    <row r="31" spans="2:12">
      <c r="B31" s="304"/>
      <c r="C31" s="304"/>
      <c r="D31" s="304"/>
      <c r="E31" s="304"/>
      <c r="F31" s="304"/>
      <c r="G31" s="304"/>
      <c r="H31" s="304"/>
      <c r="I31" s="304"/>
      <c r="J31" s="304"/>
      <c r="K31" s="304"/>
      <c r="L31" s="304"/>
    </row>
    <row r="32" spans="2:12">
      <c r="B32" s="304"/>
      <c r="C32" s="304"/>
      <c r="D32" s="304"/>
      <c r="E32" s="304"/>
      <c r="F32" s="304"/>
      <c r="G32" s="304"/>
      <c r="H32" s="304"/>
      <c r="I32" s="304"/>
      <c r="J32" s="304"/>
      <c r="K32" s="304"/>
      <c r="L32" s="304"/>
    </row>
    <row r="33" spans="2:12">
      <c r="B33" s="304"/>
      <c r="C33" s="304"/>
      <c r="D33" s="304"/>
      <c r="E33" s="304"/>
      <c r="F33" s="304"/>
      <c r="G33" s="304"/>
      <c r="H33" s="304"/>
      <c r="I33" s="304"/>
      <c r="J33" s="304"/>
      <c r="K33" s="304"/>
      <c r="L33" s="304"/>
    </row>
    <row r="34" spans="2:12">
      <c r="B34" s="304"/>
      <c r="C34" s="304"/>
      <c r="D34" s="304"/>
      <c r="E34" s="304"/>
      <c r="F34" s="304"/>
      <c r="G34" s="304"/>
      <c r="H34" s="304"/>
      <c r="I34" s="304"/>
      <c r="J34" s="304"/>
      <c r="K34" s="304"/>
      <c r="L34" s="304"/>
    </row>
    <row r="35" spans="2:12">
      <c r="B35" s="304"/>
      <c r="C35" s="304"/>
      <c r="D35" s="304"/>
      <c r="E35" s="304"/>
      <c r="F35" s="304"/>
      <c r="G35" s="304"/>
      <c r="H35" s="304"/>
      <c r="I35" s="304"/>
      <c r="J35" s="304"/>
      <c r="K35" s="304"/>
      <c r="L35" s="304"/>
    </row>
    <row r="36" spans="2:12">
      <c r="B36" s="304"/>
      <c r="C36" s="304"/>
      <c r="D36" s="304"/>
      <c r="E36" s="304"/>
      <c r="F36" s="304"/>
      <c r="G36" s="304"/>
      <c r="H36" s="304"/>
      <c r="I36" s="304"/>
      <c r="J36" s="304"/>
      <c r="K36" s="304"/>
      <c r="L36" s="304"/>
    </row>
    <row r="37" spans="2:12">
      <c r="B37" s="304"/>
      <c r="C37" s="304"/>
      <c r="D37" s="304"/>
      <c r="E37" s="304"/>
      <c r="F37" s="304"/>
      <c r="G37" s="304"/>
      <c r="H37" s="304"/>
      <c r="I37" s="304"/>
      <c r="J37" s="304"/>
      <c r="K37" s="304"/>
      <c r="L37" s="304"/>
    </row>
  </sheetData>
  <mergeCells count="9">
    <mergeCell ref="A1:L1"/>
    <mergeCell ref="A2:A4"/>
    <mergeCell ref="B2:B4"/>
    <mergeCell ref="C2:D3"/>
    <mergeCell ref="E2:H2"/>
    <mergeCell ref="I2:J3"/>
    <mergeCell ref="K2:L3"/>
    <mergeCell ref="E3:F3"/>
    <mergeCell ref="G3:H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L19"/>
  <sheetViews>
    <sheetView topLeftCell="J1" zoomScaleNormal="100" workbookViewId="0">
      <selection activeCell="F15" sqref="F15"/>
    </sheetView>
  </sheetViews>
  <sheetFormatPr defaultColWidth="8.85546875" defaultRowHeight="15"/>
  <cols>
    <col min="1" max="1" width="9.42578125" style="19" bestFit="1" customWidth="1"/>
    <col min="2" max="2" width="7.7109375" style="19" bestFit="1" customWidth="1"/>
    <col min="3" max="8" width="12.140625" style="19" bestFit="1" customWidth="1"/>
    <col min="9" max="9" width="14.140625" style="19" bestFit="1" customWidth="1"/>
    <col min="10" max="11" width="12.140625" style="19" bestFit="1" customWidth="1"/>
    <col min="12" max="12" width="10.7109375" style="19" bestFit="1" customWidth="1"/>
    <col min="13" max="16384" width="8.85546875" style="19"/>
  </cols>
  <sheetData>
    <row r="1" spans="1:12" s="427" customFormat="1">
      <c r="A1" s="1193" t="s">
        <v>565</v>
      </c>
      <c r="B1" s="1193"/>
      <c r="C1" s="1193"/>
      <c r="D1" s="1193"/>
      <c r="E1" s="1193"/>
      <c r="F1" s="1193"/>
      <c r="G1" s="1193"/>
      <c r="H1" s="1193"/>
      <c r="I1" s="1193"/>
      <c r="J1" s="1193"/>
      <c r="K1" s="1193"/>
      <c r="L1" s="1193"/>
    </row>
    <row r="2" spans="1:12" s="428" customFormat="1">
      <c r="A2" s="1238" t="s">
        <v>515</v>
      </c>
      <c r="B2" s="1238" t="s">
        <v>566</v>
      </c>
      <c r="C2" s="1294" t="s">
        <v>555</v>
      </c>
      <c r="D2" s="1295"/>
      <c r="E2" s="1294" t="s">
        <v>567</v>
      </c>
      <c r="F2" s="1296"/>
      <c r="G2" s="1296"/>
      <c r="H2" s="1295"/>
      <c r="I2" s="1294" t="s">
        <v>53</v>
      </c>
      <c r="J2" s="1295"/>
      <c r="K2" s="1297" t="s">
        <v>568</v>
      </c>
      <c r="L2" s="1298"/>
    </row>
    <row r="3" spans="1:12" s="428" customFormat="1">
      <c r="A3" s="1224"/>
      <c r="B3" s="1224"/>
      <c r="C3" s="1299" t="s">
        <v>523</v>
      </c>
      <c r="D3" s="1299" t="s">
        <v>524</v>
      </c>
      <c r="E3" s="1294" t="s">
        <v>521</v>
      </c>
      <c r="F3" s="1295"/>
      <c r="G3" s="1294" t="s">
        <v>522</v>
      </c>
      <c r="H3" s="1295"/>
      <c r="I3" s="1238" t="s">
        <v>559</v>
      </c>
      <c r="J3" s="1238" t="s">
        <v>569</v>
      </c>
      <c r="K3" s="1299" t="s">
        <v>523</v>
      </c>
      <c r="L3" s="1299" t="s">
        <v>570</v>
      </c>
    </row>
    <row r="4" spans="1:12" s="428" customFormat="1" ht="30">
      <c r="A4" s="1239"/>
      <c r="B4" s="1239"/>
      <c r="C4" s="1300"/>
      <c r="D4" s="1300"/>
      <c r="E4" s="381" t="s">
        <v>523</v>
      </c>
      <c r="F4" s="381" t="s">
        <v>524</v>
      </c>
      <c r="G4" s="381" t="s">
        <v>523</v>
      </c>
      <c r="H4" s="381" t="s">
        <v>524</v>
      </c>
      <c r="I4" s="1239"/>
      <c r="J4" s="1239"/>
      <c r="K4" s="1300"/>
      <c r="L4" s="1300"/>
    </row>
    <row r="5" spans="1:12" s="431" customFormat="1">
      <c r="A5" s="429" t="s">
        <v>600</v>
      </c>
      <c r="B5" s="430">
        <v>245</v>
      </c>
      <c r="C5" s="430">
        <v>736740585</v>
      </c>
      <c r="D5" s="430">
        <v>5723576.9960000003</v>
      </c>
      <c r="E5" s="430">
        <v>454008515</v>
      </c>
      <c r="F5" s="430">
        <v>3383709.9840000002</v>
      </c>
      <c r="G5" s="430">
        <v>404942926</v>
      </c>
      <c r="H5" s="430">
        <v>2998690.898</v>
      </c>
      <c r="I5" s="430">
        <v>1595692026</v>
      </c>
      <c r="J5" s="430">
        <v>12105977.880000001</v>
      </c>
      <c r="K5" s="430">
        <v>9971876</v>
      </c>
      <c r="L5" s="430">
        <v>83132.887100000007</v>
      </c>
    </row>
    <row r="6" spans="1:12" s="23" customFormat="1">
      <c r="A6" s="400" t="s">
        <v>1160</v>
      </c>
      <c r="B6" s="432">
        <v>17</v>
      </c>
      <c r="C6" s="432">
        <v>77097710</v>
      </c>
      <c r="D6" s="432">
        <v>599828.6</v>
      </c>
      <c r="E6" s="432">
        <v>61144995</v>
      </c>
      <c r="F6" s="432">
        <v>459218.1</v>
      </c>
      <c r="G6" s="432">
        <v>57945624</v>
      </c>
      <c r="H6" s="432">
        <v>431591.06</v>
      </c>
      <c r="I6" s="432">
        <v>196188329</v>
      </c>
      <c r="J6" s="432">
        <v>1490637.77</v>
      </c>
      <c r="K6" s="432">
        <v>7901511</v>
      </c>
      <c r="L6" s="432">
        <v>65798.03</v>
      </c>
    </row>
    <row r="7" spans="1:12" s="22" customFormat="1">
      <c r="A7" s="401" t="s">
        <v>1163</v>
      </c>
      <c r="B7" s="368">
        <v>17</v>
      </c>
      <c r="C7" s="368">
        <v>77097710</v>
      </c>
      <c r="D7" s="368">
        <v>599828.6</v>
      </c>
      <c r="E7" s="368">
        <v>61144995</v>
      </c>
      <c r="F7" s="368">
        <v>459218.1</v>
      </c>
      <c r="G7" s="368">
        <v>57945624</v>
      </c>
      <c r="H7" s="368">
        <v>431591.06</v>
      </c>
      <c r="I7" s="368">
        <v>196188329</v>
      </c>
      <c r="J7" s="368">
        <v>1490637.77</v>
      </c>
      <c r="K7" s="368">
        <v>7901511</v>
      </c>
      <c r="L7" s="368">
        <v>65798.03</v>
      </c>
    </row>
    <row r="8" spans="1:12" s="22" customFormat="1">
      <c r="A8" s="1197" t="s">
        <v>526</v>
      </c>
      <c r="B8" s="1197"/>
      <c r="C8" s="1197"/>
      <c r="D8" s="1197"/>
      <c r="E8" s="1197"/>
      <c r="F8" s="1197"/>
      <c r="G8" s="1197"/>
      <c r="H8" s="1197"/>
      <c r="I8" s="1197"/>
      <c r="J8" s="1197"/>
      <c r="K8" s="1197"/>
      <c r="L8" s="1197"/>
    </row>
    <row r="9" spans="1:12" s="22" customFormat="1">
      <c r="A9" s="22" t="s">
        <v>571</v>
      </c>
    </row>
    <row r="10" spans="1:12" s="22" customFormat="1">
      <c r="A10" s="22" t="s">
        <v>572</v>
      </c>
    </row>
    <row r="11" spans="1:12">
      <c r="A11" s="1197" t="s">
        <v>1162</v>
      </c>
      <c r="B11" s="1197"/>
      <c r="C11" s="1197"/>
      <c r="D11" s="1197"/>
      <c r="E11" s="1197"/>
      <c r="F11" s="1197"/>
      <c r="G11" s="1197"/>
      <c r="H11" s="1197"/>
      <c r="I11" s="1197"/>
      <c r="J11" s="1197"/>
      <c r="K11" s="1197"/>
      <c r="L11" s="1197"/>
    </row>
    <row r="12" spans="1:12">
      <c r="A12" s="1197" t="s">
        <v>155</v>
      </c>
      <c r="B12" s="1197"/>
      <c r="C12" s="1197"/>
      <c r="D12" s="1197"/>
      <c r="E12" s="1197"/>
      <c r="F12" s="1197"/>
      <c r="G12" s="1197"/>
      <c r="H12" s="1197"/>
      <c r="I12" s="1197"/>
      <c r="J12" s="1197"/>
      <c r="K12" s="1197"/>
      <c r="L12" s="1197"/>
    </row>
    <row r="18" spans="1:12">
      <c r="A18" s="409"/>
      <c r="B18" s="409"/>
      <c r="C18" s="409"/>
      <c r="D18" s="409"/>
      <c r="E18" s="409"/>
      <c r="F18" s="409"/>
      <c r="G18" s="409"/>
      <c r="H18" s="409"/>
      <c r="I18" s="409"/>
      <c r="J18" s="409"/>
      <c r="K18" s="409"/>
      <c r="L18" s="409"/>
    </row>
    <row r="19" spans="1:12">
      <c r="B19" s="31"/>
      <c r="C19" s="31"/>
      <c r="D19" s="31"/>
      <c r="E19" s="31"/>
      <c r="F19" s="31"/>
      <c r="G19" s="31"/>
      <c r="H19" s="31"/>
      <c r="I19" s="31"/>
      <c r="J19" s="31"/>
      <c r="K19" s="31"/>
      <c r="L19" s="31"/>
    </row>
  </sheetData>
  <mergeCells count="18">
    <mergeCell ref="A11:L11"/>
    <mergeCell ref="A12:L12"/>
    <mergeCell ref="G3:H3"/>
    <mergeCell ref="I3:I4"/>
    <mergeCell ref="J3:J4"/>
    <mergeCell ref="K3:K4"/>
    <mergeCell ref="L3:L4"/>
    <mergeCell ref="A8:L8"/>
    <mergeCell ref="A1:L1"/>
    <mergeCell ref="A2:A4"/>
    <mergeCell ref="B2:B4"/>
    <mergeCell ref="C2:D2"/>
    <mergeCell ref="E2:H2"/>
    <mergeCell ref="I2:J2"/>
    <mergeCell ref="K2:L2"/>
    <mergeCell ref="C3:C4"/>
    <mergeCell ref="D3:D4"/>
    <mergeCell ref="E3:F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P14"/>
  <sheetViews>
    <sheetView topLeftCell="H1" zoomScaleNormal="100" workbookViewId="0">
      <selection activeCell="H15" sqref="H15"/>
    </sheetView>
  </sheetViews>
  <sheetFormatPr defaultColWidth="8.85546875" defaultRowHeight="15"/>
  <cols>
    <col min="1" max="1" width="9.42578125" style="19" bestFit="1" customWidth="1"/>
    <col min="2" max="2" width="7.7109375" style="19" bestFit="1" customWidth="1"/>
    <col min="3" max="9" width="12.140625" style="19" bestFit="1" customWidth="1"/>
    <col min="10" max="10" width="10" style="19" bestFit="1" customWidth="1"/>
    <col min="11" max="11" width="14.140625" style="19" bestFit="1" customWidth="1"/>
    <col min="12" max="12" width="9.140625" style="19" bestFit="1" customWidth="1"/>
    <col min="13" max="13" width="11.42578125" style="19" bestFit="1" customWidth="1"/>
    <col min="14" max="14" width="17.5703125" style="19" bestFit="1" customWidth="1"/>
    <col min="15" max="15" width="11.85546875" style="19" bestFit="1" customWidth="1"/>
    <col min="16" max="16" width="19.28515625" style="19" bestFit="1" customWidth="1"/>
    <col min="17" max="17" width="9" style="19" bestFit="1" customWidth="1"/>
    <col min="18" max="16384" width="8.85546875" style="19"/>
  </cols>
  <sheetData>
    <row r="1" spans="1:16" ht="15.75" customHeight="1">
      <c r="A1" s="1159" t="s">
        <v>573</v>
      </c>
      <c r="B1" s="1159"/>
      <c r="C1" s="1159"/>
      <c r="D1" s="1159"/>
      <c r="E1" s="1159"/>
      <c r="F1" s="1159"/>
      <c r="G1" s="1159"/>
      <c r="H1" s="1159"/>
      <c r="I1" s="1159"/>
      <c r="J1" s="1159"/>
      <c r="K1" s="1159"/>
      <c r="L1" s="1159"/>
    </row>
    <row r="2" spans="1:16" s="22" customFormat="1" ht="24" customHeight="1">
      <c r="A2" s="1238" t="s">
        <v>515</v>
      </c>
      <c r="B2" s="1238" t="s">
        <v>566</v>
      </c>
      <c r="C2" s="1244" t="s">
        <v>555</v>
      </c>
      <c r="D2" s="1246"/>
      <c r="E2" s="1301" t="s">
        <v>567</v>
      </c>
      <c r="F2" s="1301"/>
      <c r="G2" s="1301"/>
      <c r="H2" s="1301"/>
      <c r="I2" s="1244" t="s">
        <v>53</v>
      </c>
      <c r="J2" s="1246"/>
      <c r="K2" s="1302" t="s">
        <v>574</v>
      </c>
      <c r="L2" s="1303"/>
    </row>
    <row r="3" spans="1:16" s="22" customFormat="1" ht="18" customHeight="1">
      <c r="A3" s="1224"/>
      <c r="B3" s="1224"/>
      <c r="C3" s="1299" t="s">
        <v>523</v>
      </c>
      <c r="D3" s="1299" t="s">
        <v>524</v>
      </c>
      <c r="E3" s="1244" t="s">
        <v>521</v>
      </c>
      <c r="F3" s="1246"/>
      <c r="G3" s="1244" t="s">
        <v>522</v>
      </c>
      <c r="H3" s="1246"/>
      <c r="I3" s="1238" t="s">
        <v>559</v>
      </c>
      <c r="J3" s="1304" t="s">
        <v>122</v>
      </c>
      <c r="K3" s="1299" t="s">
        <v>523</v>
      </c>
      <c r="L3" s="1299" t="s">
        <v>570</v>
      </c>
    </row>
    <row r="4" spans="1:16" s="22" customFormat="1" ht="34.5" customHeight="1">
      <c r="A4" s="1239"/>
      <c r="B4" s="1239"/>
      <c r="C4" s="1300"/>
      <c r="D4" s="1300"/>
      <c r="E4" s="381" t="s">
        <v>523</v>
      </c>
      <c r="F4" s="381" t="s">
        <v>524</v>
      </c>
      <c r="G4" s="381" t="s">
        <v>523</v>
      </c>
      <c r="H4" s="381" t="s">
        <v>524</v>
      </c>
      <c r="I4" s="1239"/>
      <c r="J4" s="1304"/>
      <c r="K4" s="1300"/>
      <c r="L4" s="1300"/>
    </row>
    <row r="5" spans="1:16" s="23" customFormat="1" ht="18" customHeight="1">
      <c r="A5" s="400" t="s">
        <v>600</v>
      </c>
      <c r="B5" s="432">
        <v>245</v>
      </c>
      <c r="C5" s="432">
        <v>13240645</v>
      </c>
      <c r="D5" s="432">
        <v>98280.197029999996</v>
      </c>
      <c r="E5" s="432">
        <v>7787</v>
      </c>
      <c r="F5" s="432">
        <v>61.544001250000001</v>
      </c>
      <c r="G5" s="432">
        <v>7279</v>
      </c>
      <c r="H5" s="432">
        <v>52.955097250000001</v>
      </c>
      <c r="I5" s="432">
        <v>13255711</v>
      </c>
      <c r="J5" s="432">
        <v>98394.696129999997</v>
      </c>
      <c r="K5" s="432">
        <v>71447</v>
      </c>
      <c r="L5" s="432">
        <v>525.68257600000004</v>
      </c>
      <c r="M5" s="433"/>
    </row>
    <row r="6" spans="1:16" s="23" customFormat="1" ht="18" customHeight="1">
      <c r="A6" s="400" t="s">
        <v>1160</v>
      </c>
      <c r="B6" s="432">
        <v>17</v>
      </c>
      <c r="C6" s="432">
        <v>1286283</v>
      </c>
      <c r="D6" s="432">
        <v>9625.1670200000008</v>
      </c>
      <c r="E6" s="432">
        <v>53</v>
      </c>
      <c r="F6" s="432">
        <v>0.39554574999999997</v>
      </c>
      <c r="G6" s="432">
        <v>10</v>
      </c>
      <c r="H6" s="432">
        <v>7.3069999999999996E-2</v>
      </c>
      <c r="I6" s="432">
        <v>1286346</v>
      </c>
      <c r="J6" s="432">
        <v>9625.6356357500008</v>
      </c>
      <c r="K6" s="432">
        <v>73043</v>
      </c>
      <c r="L6" s="432">
        <v>544.36332300000004</v>
      </c>
      <c r="M6" s="433"/>
    </row>
    <row r="7" spans="1:16" s="22" customFormat="1" ht="18" customHeight="1">
      <c r="A7" s="401" t="s">
        <v>1163</v>
      </c>
      <c r="B7" s="368">
        <v>17</v>
      </c>
      <c r="C7" s="368">
        <v>1286283</v>
      </c>
      <c r="D7" s="368">
        <v>9625.1670200000008</v>
      </c>
      <c r="E7" s="368">
        <v>53</v>
      </c>
      <c r="F7" s="368">
        <v>0.39554574999999997</v>
      </c>
      <c r="G7" s="368">
        <v>10</v>
      </c>
      <c r="H7" s="368">
        <v>7.3069999999999996E-2</v>
      </c>
      <c r="I7" s="368">
        <v>1286346</v>
      </c>
      <c r="J7" s="368">
        <v>9625.6356357500008</v>
      </c>
      <c r="K7" s="368">
        <v>73043</v>
      </c>
      <c r="L7" s="368">
        <v>544.36332300000004</v>
      </c>
      <c r="M7" s="434"/>
      <c r="N7" s="434"/>
      <c r="O7" s="434"/>
      <c r="P7" s="434"/>
    </row>
    <row r="8" spans="1:16" s="22" customFormat="1" ht="18" customHeight="1">
      <c r="A8" s="26" t="s">
        <v>500</v>
      </c>
      <c r="B8" s="29"/>
      <c r="C8" s="30"/>
      <c r="D8" s="24"/>
      <c r="E8" s="24"/>
      <c r="F8" s="24"/>
      <c r="G8" s="24"/>
      <c r="H8" s="24"/>
      <c r="I8" s="30"/>
      <c r="J8" s="24"/>
      <c r="K8" s="24"/>
      <c r="L8" s="24"/>
    </row>
    <row r="9" spans="1:16" s="22" customFormat="1" ht="13.5" customHeight="1">
      <c r="A9" s="1197" t="s">
        <v>1162</v>
      </c>
      <c r="B9" s="1197"/>
      <c r="C9" s="1197"/>
      <c r="D9" s="1197"/>
      <c r="E9" s="1197"/>
      <c r="F9" s="1197"/>
      <c r="G9" s="1197"/>
      <c r="H9" s="1197"/>
      <c r="I9" s="1197"/>
      <c r="J9" s="1197"/>
    </row>
    <row r="10" spans="1:16" s="22" customFormat="1" ht="14.25" customHeight="1">
      <c r="A10" s="1197" t="s">
        <v>126</v>
      </c>
      <c r="B10" s="1197"/>
      <c r="C10" s="1197"/>
      <c r="D10" s="1197"/>
      <c r="E10" s="1197"/>
      <c r="F10" s="1197"/>
      <c r="G10" s="1197"/>
      <c r="H10" s="1197"/>
      <c r="I10" s="1197"/>
      <c r="J10" s="1197"/>
    </row>
    <row r="14" spans="1:16">
      <c r="B14" s="31"/>
      <c r="C14" s="31"/>
      <c r="D14" s="31"/>
      <c r="E14" s="31"/>
      <c r="F14" s="31"/>
      <c r="G14" s="31"/>
      <c r="H14" s="31"/>
      <c r="I14" s="31"/>
      <c r="J14" s="31"/>
      <c r="K14" s="31"/>
      <c r="L14" s="31"/>
      <c r="M14" s="31"/>
      <c r="N14" s="31"/>
    </row>
  </sheetData>
  <mergeCells count="17">
    <mergeCell ref="A10:J10"/>
    <mergeCell ref="G3:H3"/>
    <mergeCell ref="I3:I4"/>
    <mergeCell ref="J3:J4"/>
    <mergeCell ref="K3:K4"/>
    <mergeCell ref="L3:L4"/>
    <mergeCell ref="A9:J9"/>
    <mergeCell ref="A1:L1"/>
    <mergeCell ref="A2:A4"/>
    <mergeCell ref="B2:B4"/>
    <mergeCell ref="C2:D2"/>
    <mergeCell ref="E2:H2"/>
    <mergeCell ref="I2:J2"/>
    <mergeCell ref="K2:L2"/>
    <mergeCell ref="C3:C4"/>
    <mergeCell ref="D3:D4"/>
    <mergeCell ref="E3:F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P14"/>
  <sheetViews>
    <sheetView topLeftCell="L1" zoomScaleNormal="100" workbookViewId="0">
      <selection activeCell="U13" sqref="U13"/>
    </sheetView>
  </sheetViews>
  <sheetFormatPr defaultColWidth="8.85546875" defaultRowHeight="15"/>
  <cols>
    <col min="1" max="1" width="8.85546875" style="19" customWidth="1"/>
    <col min="2" max="5" width="10.42578125" style="19" bestFit="1" customWidth="1"/>
    <col min="6" max="6" width="6.7109375" style="19" bestFit="1" customWidth="1"/>
    <col min="7" max="10" width="10.42578125" style="19" bestFit="1" customWidth="1"/>
    <col min="11" max="11" width="6.7109375" style="19" bestFit="1" customWidth="1"/>
    <col min="12" max="15" width="10.42578125" style="19" bestFit="1" customWidth="1"/>
    <col min="16" max="16" width="9" style="19" bestFit="1" customWidth="1"/>
    <col min="17" max="16384" width="8.85546875" style="19"/>
  </cols>
  <sheetData>
    <row r="1" spans="1:16" ht="15.75" customHeight="1">
      <c r="A1" s="1146" t="s">
        <v>575</v>
      </c>
      <c r="B1" s="1146"/>
      <c r="C1" s="1146"/>
      <c r="D1" s="1146"/>
      <c r="E1" s="1146"/>
      <c r="F1" s="1146"/>
      <c r="G1" s="1146"/>
      <c r="H1" s="1146"/>
      <c r="I1" s="1146"/>
      <c r="J1" s="1146"/>
      <c r="K1" s="1146"/>
      <c r="L1" s="1146"/>
      <c r="M1" s="1146"/>
      <c r="N1" s="1146"/>
      <c r="O1" s="1146"/>
    </row>
    <row r="2" spans="1:16" ht="15.75" customHeight="1">
      <c r="A2" s="340"/>
      <c r="B2" s="340"/>
      <c r="C2" s="340"/>
      <c r="D2" s="340"/>
      <c r="E2" s="340"/>
      <c r="F2" s="340"/>
      <c r="G2" s="340"/>
      <c r="H2" s="340"/>
      <c r="I2" s="340"/>
      <c r="J2" s="340"/>
      <c r="K2" s="340"/>
      <c r="L2" s="340"/>
      <c r="M2" s="340"/>
      <c r="N2" s="340"/>
      <c r="O2" s="340"/>
      <c r="P2" s="19" t="s">
        <v>530</v>
      </c>
    </row>
    <row r="3" spans="1:16" s="20" customFormat="1" ht="18" customHeight="1">
      <c r="A3" s="1251" t="s">
        <v>515</v>
      </c>
      <c r="B3" s="1254" t="s">
        <v>85</v>
      </c>
      <c r="C3" s="1255"/>
      <c r="D3" s="1255"/>
      <c r="E3" s="1256"/>
      <c r="F3" s="1259" t="s">
        <v>53</v>
      </c>
      <c r="G3" s="1254" t="s">
        <v>86</v>
      </c>
      <c r="H3" s="1255"/>
      <c r="I3" s="1255"/>
      <c r="J3" s="1256"/>
      <c r="K3" s="1251" t="s">
        <v>53</v>
      </c>
      <c r="L3" s="1254" t="s">
        <v>87</v>
      </c>
      <c r="M3" s="1255"/>
      <c r="N3" s="1255"/>
      <c r="O3" s="1256"/>
      <c r="P3" s="1259" t="s">
        <v>53</v>
      </c>
    </row>
    <row r="4" spans="1:16" s="20" customFormat="1" ht="27" customHeight="1">
      <c r="A4" s="1252"/>
      <c r="B4" s="1257" t="s">
        <v>576</v>
      </c>
      <c r="C4" s="1258"/>
      <c r="D4" s="1254" t="s">
        <v>567</v>
      </c>
      <c r="E4" s="1256"/>
      <c r="F4" s="1305"/>
      <c r="G4" s="1257" t="s">
        <v>576</v>
      </c>
      <c r="H4" s="1258"/>
      <c r="I4" s="1254" t="s">
        <v>567</v>
      </c>
      <c r="J4" s="1256"/>
      <c r="K4" s="1252"/>
      <c r="L4" s="1257" t="s">
        <v>576</v>
      </c>
      <c r="M4" s="1258"/>
      <c r="N4" s="1254" t="s">
        <v>567</v>
      </c>
      <c r="O4" s="1256"/>
      <c r="P4" s="1305"/>
    </row>
    <row r="5" spans="1:16" s="20" customFormat="1" ht="42" customHeight="1">
      <c r="A5" s="1253"/>
      <c r="B5" s="389" t="s">
        <v>534</v>
      </c>
      <c r="C5" s="389" t="s">
        <v>535</v>
      </c>
      <c r="D5" s="389" t="s">
        <v>536</v>
      </c>
      <c r="E5" s="389" t="s">
        <v>537</v>
      </c>
      <c r="F5" s="1260"/>
      <c r="G5" s="389" t="s">
        <v>534</v>
      </c>
      <c r="H5" s="389" t="s">
        <v>535</v>
      </c>
      <c r="I5" s="389" t="s">
        <v>536</v>
      </c>
      <c r="J5" s="389" t="s">
        <v>537</v>
      </c>
      <c r="K5" s="1253"/>
      <c r="L5" s="389" t="s">
        <v>534</v>
      </c>
      <c r="M5" s="389" t="s">
        <v>535</v>
      </c>
      <c r="N5" s="389" t="s">
        <v>536</v>
      </c>
      <c r="O5" s="389" t="s">
        <v>537</v>
      </c>
      <c r="P5" s="1260"/>
    </row>
    <row r="6" spans="1:16" s="21" customFormat="1" ht="18" customHeight="1">
      <c r="A6" s="350" t="s">
        <v>600</v>
      </c>
      <c r="B6" s="435">
        <v>7313.05</v>
      </c>
      <c r="C6" s="435">
        <v>246.19</v>
      </c>
      <c r="D6" s="435">
        <v>5487.38</v>
      </c>
      <c r="E6" s="435">
        <v>156.65</v>
      </c>
      <c r="F6" s="356">
        <v>13203.27</v>
      </c>
      <c r="G6" s="435">
        <v>7542.5516128640002</v>
      </c>
      <c r="H6" s="435">
        <v>250.62593515500001</v>
      </c>
      <c r="I6" s="435">
        <v>1234.59622087</v>
      </c>
      <c r="J6" s="435">
        <v>505.20022587</v>
      </c>
      <c r="K6" s="356">
        <v>9532.9739947590006</v>
      </c>
      <c r="L6" s="435">
        <v>0</v>
      </c>
      <c r="M6" s="435">
        <v>0</v>
      </c>
      <c r="N6" s="435">
        <v>0</v>
      </c>
      <c r="O6" s="435">
        <v>0</v>
      </c>
      <c r="P6" s="356">
        <v>0</v>
      </c>
    </row>
    <row r="7" spans="1:16" s="21" customFormat="1" ht="18" customHeight="1">
      <c r="A7" s="350" t="s">
        <v>1160</v>
      </c>
      <c r="B7" s="435">
        <v>786.73</v>
      </c>
      <c r="C7" s="435">
        <v>41.88</v>
      </c>
      <c r="D7" s="435">
        <v>898.22</v>
      </c>
      <c r="E7" s="435">
        <v>38.81</v>
      </c>
      <c r="F7" s="356">
        <v>1765.64</v>
      </c>
      <c r="G7" s="435">
        <v>809.36221178999995</v>
      </c>
      <c r="H7" s="435">
        <v>48.976823959999997</v>
      </c>
      <c r="I7" s="435">
        <v>155.02193025</v>
      </c>
      <c r="J7" s="435">
        <v>70.986718049999993</v>
      </c>
      <c r="K7" s="356">
        <v>1084.34768405</v>
      </c>
      <c r="L7" s="435">
        <v>0</v>
      </c>
      <c r="M7" s="435">
        <v>0</v>
      </c>
      <c r="N7" s="435">
        <v>0</v>
      </c>
      <c r="O7" s="435">
        <v>0</v>
      </c>
      <c r="P7" s="435">
        <v>0</v>
      </c>
    </row>
    <row r="8" spans="1:16" s="20" customFormat="1" ht="18" customHeight="1">
      <c r="A8" s="436">
        <v>44287</v>
      </c>
      <c r="B8" s="437">
        <v>786.73</v>
      </c>
      <c r="C8" s="437">
        <v>41.88</v>
      </c>
      <c r="D8" s="437">
        <v>898.22</v>
      </c>
      <c r="E8" s="437">
        <v>38.81</v>
      </c>
      <c r="F8" s="362">
        <v>1765.64</v>
      </c>
      <c r="G8" s="437">
        <v>809.36221178999995</v>
      </c>
      <c r="H8" s="437">
        <v>48.976823959999997</v>
      </c>
      <c r="I8" s="437">
        <v>155.02193025</v>
      </c>
      <c r="J8" s="437">
        <v>70.986718049999993</v>
      </c>
      <c r="K8" s="362">
        <v>1084.34768405</v>
      </c>
      <c r="L8" s="437">
        <v>0</v>
      </c>
      <c r="M8" s="437">
        <v>0</v>
      </c>
      <c r="N8" s="437">
        <v>0</v>
      </c>
      <c r="O8" s="437">
        <v>0</v>
      </c>
      <c r="P8" s="362">
        <v>0</v>
      </c>
    </row>
    <row r="9" spans="1:16" s="20" customFormat="1" ht="18" customHeight="1">
      <c r="A9" s="27" t="s">
        <v>500</v>
      </c>
      <c r="B9" s="438"/>
      <c r="C9" s="438"/>
      <c r="D9" s="438"/>
      <c r="E9" s="438"/>
      <c r="F9" s="32"/>
      <c r="G9" s="438"/>
      <c r="H9" s="438"/>
      <c r="I9" s="438"/>
      <c r="J9" s="438"/>
      <c r="K9" s="32"/>
      <c r="L9" s="438"/>
      <c r="M9" s="438"/>
      <c r="N9" s="438"/>
      <c r="O9" s="438"/>
      <c r="P9" s="32"/>
    </row>
    <row r="10" spans="1:16" s="20" customFormat="1" ht="13.5" customHeight="1">
      <c r="A10" s="1138" t="s">
        <v>1162</v>
      </c>
      <c r="B10" s="1138"/>
      <c r="C10" s="1138"/>
      <c r="D10" s="1138"/>
      <c r="E10" s="1138"/>
      <c r="F10" s="1138"/>
      <c r="G10" s="1138"/>
      <c r="H10" s="1138"/>
      <c r="I10" s="1138"/>
      <c r="J10" s="1138"/>
      <c r="K10" s="1138"/>
      <c r="L10" s="1138"/>
      <c r="M10" s="1138"/>
      <c r="N10" s="1138"/>
      <c r="O10" s="1138"/>
    </row>
    <row r="11" spans="1:16" s="20" customFormat="1" ht="15" customHeight="1">
      <c r="A11" s="1138" t="s">
        <v>577</v>
      </c>
      <c r="B11" s="1138"/>
      <c r="C11" s="1138"/>
      <c r="D11" s="1138"/>
      <c r="E11" s="1138"/>
      <c r="F11" s="1138"/>
      <c r="G11" s="1138"/>
      <c r="H11" s="1138"/>
      <c r="I11" s="1138"/>
      <c r="J11" s="1138"/>
      <c r="K11" s="1138"/>
      <c r="L11" s="1138"/>
      <c r="M11" s="1138"/>
      <c r="N11" s="1138"/>
      <c r="O11" s="1138"/>
    </row>
    <row r="13" spans="1:16">
      <c r="G13" s="439"/>
      <c r="H13" s="439"/>
      <c r="I13" s="439"/>
      <c r="J13" s="439"/>
      <c r="K13" s="439"/>
    </row>
    <row r="14" spans="1:16">
      <c r="G14" s="409"/>
      <c r="H14" s="409"/>
      <c r="I14" s="409"/>
      <c r="J14" s="409"/>
      <c r="K14" s="409"/>
    </row>
  </sheetData>
  <mergeCells count="16">
    <mergeCell ref="A10:O10"/>
    <mergeCell ref="A11:O11"/>
    <mergeCell ref="P3:P5"/>
    <mergeCell ref="B4:C4"/>
    <mergeCell ref="D4:E4"/>
    <mergeCell ref="G4:H4"/>
    <mergeCell ref="I4:J4"/>
    <mergeCell ref="L4:M4"/>
    <mergeCell ref="N4:O4"/>
    <mergeCell ref="A1:O1"/>
    <mergeCell ref="A3:A5"/>
    <mergeCell ref="B3:E3"/>
    <mergeCell ref="F3:F5"/>
    <mergeCell ref="G3:J3"/>
    <mergeCell ref="K3:K5"/>
    <mergeCell ref="L3:O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U38"/>
  <sheetViews>
    <sheetView zoomScaleNormal="100" workbookViewId="0">
      <selection activeCell="F13" sqref="F13"/>
    </sheetView>
  </sheetViews>
  <sheetFormatPr defaultColWidth="8.85546875" defaultRowHeight="15"/>
  <cols>
    <col min="1" max="1" width="12.140625" style="19" bestFit="1" customWidth="1"/>
    <col min="2" max="2" width="12.5703125" style="19" bestFit="1" customWidth="1"/>
    <col min="3" max="6" width="12.140625" style="19" bestFit="1" customWidth="1"/>
    <col min="7" max="7" width="11.140625" style="19" bestFit="1" customWidth="1"/>
    <col min="8" max="15" width="12.140625" style="19" bestFit="1" customWidth="1"/>
    <col min="16" max="16" width="9.140625" style="19" bestFit="1" customWidth="1"/>
    <col min="17" max="17" width="10.7109375" style="19" bestFit="1" customWidth="1"/>
    <col min="18" max="16384" width="8.85546875" style="19"/>
  </cols>
  <sheetData>
    <row r="1" spans="1:21" ht="15" customHeight="1">
      <c r="A1" s="1146" t="s">
        <v>578</v>
      </c>
      <c r="B1" s="1146"/>
      <c r="C1" s="1146"/>
      <c r="D1" s="1146"/>
      <c r="E1" s="1146"/>
      <c r="F1" s="1146"/>
      <c r="G1" s="1146"/>
      <c r="H1" s="1146"/>
      <c r="I1" s="1146"/>
    </row>
    <row r="2" spans="1:21" s="20" customFormat="1" ht="18" customHeight="1">
      <c r="A2" s="1259" t="s">
        <v>81</v>
      </c>
      <c r="B2" s="1307" t="s">
        <v>569</v>
      </c>
      <c r="C2" s="1308"/>
      <c r="D2" s="1308"/>
      <c r="E2" s="1308"/>
      <c r="F2" s="1308"/>
      <c r="G2" s="1308"/>
      <c r="H2" s="1309"/>
      <c r="I2" s="1307" t="s">
        <v>579</v>
      </c>
      <c r="J2" s="1308"/>
      <c r="K2" s="1308"/>
      <c r="L2" s="1308"/>
      <c r="M2" s="1308"/>
      <c r="N2" s="1308"/>
      <c r="O2" s="1309"/>
    </row>
    <row r="3" spans="1:21" s="20" customFormat="1" ht="18" customHeight="1">
      <c r="A3" s="1260"/>
      <c r="B3" s="440" t="s">
        <v>580</v>
      </c>
      <c r="C3" s="440" t="s">
        <v>581</v>
      </c>
      <c r="D3" s="440" t="s">
        <v>582</v>
      </c>
      <c r="E3" s="440" t="s">
        <v>583</v>
      </c>
      <c r="F3" s="440" t="s">
        <v>584</v>
      </c>
      <c r="G3" s="440" t="s">
        <v>585</v>
      </c>
      <c r="H3" s="440" t="s">
        <v>586</v>
      </c>
      <c r="I3" s="440" t="s">
        <v>580</v>
      </c>
      <c r="J3" s="440" t="s">
        <v>581</v>
      </c>
      <c r="K3" s="440" t="s">
        <v>582</v>
      </c>
      <c r="L3" s="440" t="s">
        <v>583</v>
      </c>
      <c r="M3" s="440" t="s">
        <v>584</v>
      </c>
      <c r="N3" s="440" t="s">
        <v>585</v>
      </c>
      <c r="O3" s="440" t="s">
        <v>586</v>
      </c>
    </row>
    <row r="4" spans="1:21" s="21" customFormat="1" ht="18" customHeight="1">
      <c r="A4" s="350" t="s">
        <v>600</v>
      </c>
      <c r="B4" s="352">
        <v>4229385.8588341996</v>
      </c>
      <c r="C4" s="356">
        <v>4244.2705752499996</v>
      </c>
      <c r="D4" s="356">
        <v>10529.87113725</v>
      </c>
      <c r="E4" s="356">
        <v>1063.3874335</v>
      </c>
      <c r="F4" s="538">
        <v>0</v>
      </c>
      <c r="G4" s="538">
        <v>0</v>
      </c>
      <c r="H4" s="538">
        <v>0</v>
      </c>
      <c r="I4" s="352">
        <v>3385290</v>
      </c>
      <c r="J4" s="356">
        <v>1688</v>
      </c>
      <c r="K4" s="356">
        <v>4090</v>
      </c>
      <c r="L4" s="356">
        <v>3433</v>
      </c>
      <c r="M4" s="539">
        <v>0</v>
      </c>
      <c r="N4" s="539">
        <v>0</v>
      </c>
      <c r="O4" s="539">
        <v>0</v>
      </c>
      <c r="P4" s="20"/>
      <c r="Q4" s="165"/>
      <c r="S4" s="20"/>
      <c r="T4" s="20"/>
      <c r="U4" s="165"/>
    </row>
    <row r="5" spans="1:21" s="21" customFormat="1" ht="18" customHeight="1">
      <c r="A5" s="350" t="s">
        <v>1160</v>
      </c>
      <c r="B5" s="351">
        <v>214856.113491</v>
      </c>
      <c r="C5" s="351">
        <v>227.03711899999999</v>
      </c>
      <c r="D5" s="351">
        <v>1744.0593100000001</v>
      </c>
      <c r="E5" s="351">
        <v>73.762731000000002</v>
      </c>
      <c r="F5" s="351">
        <v>0</v>
      </c>
      <c r="G5" s="351">
        <v>0</v>
      </c>
      <c r="H5" s="351">
        <v>0</v>
      </c>
      <c r="I5" s="351">
        <v>1407076</v>
      </c>
      <c r="J5" s="351">
        <v>1688</v>
      </c>
      <c r="K5" s="351">
        <v>9142</v>
      </c>
      <c r="L5" s="351">
        <v>245</v>
      </c>
      <c r="M5" s="351">
        <v>0</v>
      </c>
      <c r="N5" s="351">
        <v>0</v>
      </c>
      <c r="O5" s="351">
        <v>0</v>
      </c>
      <c r="P5" s="20"/>
      <c r="Q5" s="165"/>
      <c r="S5" s="20"/>
      <c r="T5" s="20"/>
      <c r="U5" s="165"/>
    </row>
    <row r="6" spans="1:21" s="20" customFormat="1" ht="18" customHeight="1">
      <c r="A6" s="310">
        <v>44299</v>
      </c>
      <c r="B6" s="361">
        <v>214856.113491</v>
      </c>
      <c r="C6" s="361">
        <v>227.03711899999999</v>
      </c>
      <c r="D6" s="361">
        <v>1744.0593100000001</v>
      </c>
      <c r="E6" s="361">
        <v>73.762731000000002</v>
      </c>
      <c r="F6" s="540">
        <v>0</v>
      </c>
      <c r="G6" s="540">
        <v>0</v>
      </c>
      <c r="H6" s="540">
        <v>0</v>
      </c>
      <c r="I6" s="361">
        <v>1407076</v>
      </c>
      <c r="J6" s="361">
        <v>1688</v>
      </c>
      <c r="K6" s="361">
        <v>9142</v>
      </c>
      <c r="L6" s="361">
        <v>245</v>
      </c>
      <c r="M6" s="361">
        <v>0</v>
      </c>
      <c r="N6" s="361">
        <v>0</v>
      </c>
      <c r="O6" s="361">
        <v>0</v>
      </c>
      <c r="Q6" s="165"/>
      <c r="U6" s="165"/>
    </row>
    <row r="7" spans="1:21" s="20" customFormat="1">
      <c r="A7" s="1306" t="s">
        <v>500</v>
      </c>
      <c r="B7" s="1306"/>
      <c r="C7" s="1306"/>
      <c r="D7" s="1306"/>
      <c r="E7" s="1306"/>
      <c r="F7" s="1306"/>
      <c r="G7" s="1306"/>
      <c r="H7" s="1306"/>
      <c r="I7" s="33"/>
      <c r="J7" s="32"/>
      <c r="K7" s="32"/>
      <c r="L7" s="32"/>
      <c r="M7" s="36"/>
      <c r="N7" s="36"/>
      <c r="O7" s="36"/>
    </row>
    <row r="8" spans="1:21" s="20" customFormat="1" ht="15" customHeight="1">
      <c r="A8" s="1306" t="s">
        <v>587</v>
      </c>
      <c r="B8" s="1306"/>
      <c r="C8" s="1306"/>
      <c r="D8" s="1306"/>
      <c r="E8" s="1306"/>
      <c r="F8" s="1306"/>
      <c r="G8" s="1306"/>
      <c r="H8" s="1306"/>
      <c r="I8" s="85"/>
      <c r="J8" s="32"/>
      <c r="K8" s="32"/>
      <c r="L8" s="32"/>
      <c r="M8" s="36"/>
      <c r="N8" s="36"/>
      <c r="O8" s="36"/>
    </row>
    <row r="9" spans="1:21" s="20" customFormat="1" ht="15" customHeight="1">
      <c r="A9" s="1306" t="s">
        <v>563</v>
      </c>
      <c r="B9" s="1306"/>
      <c r="C9" s="1306"/>
      <c r="D9" s="1306"/>
      <c r="E9" s="1306"/>
      <c r="F9" s="1306"/>
      <c r="G9" s="1306"/>
      <c r="H9" s="1306"/>
      <c r="I9" s="85"/>
      <c r="J9" s="32"/>
      <c r="K9" s="32"/>
      <c r="L9" s="32"/>
      <c r="M9" s="36"/>
      <c r="N9" s="36"/>
      <c r="O9" s="36"/>
    </row>
    <row r="10" spans="1:21" s="20" customFormat="1" ht="13.5" customHeight="1">
      <c r="A10" s="1306" t="s">
        <v>1162</v>
      </c>
      <c r="B10" s="1306"/>
      <c r="C10" s="1306"/>
      <c r="D10" s="1306"/>
      <c r="E10" s="1306"/>
      <c r="F10" s="1306"/>
      <c r="G10" s="1306"/>
      <c r="H10" s="1306"/>
      <c r="I10" s="85"/>
    </row>
    <row r="11" spans="1:21" s="20" customFormat="1" ht="13.5" customHeight="1">
      <c r="A11" s="1306" t="s">
        <v>564</v>
      </c>
      <c r="B11" s="1306"/>
      <c r="C11" s="1306"/>
      <c r="D11" s="1306"/>
      <c r="E11" s="1306"/>
      <c r="F11" s="1306"/>
      <c r="G11" s="1306"/>
      <c r="H11" s="1306"/>
      <c r="I11" s="85"/>
    </row>
    <row r="12" spans="1:21">
      <c r="B12" s="442"/>
      <c r="C12" s="442"/>
      <c r="D12" s="442"/>
      <c r="E12" s="442"/>
      <c r="F12" s="442"/>
      <c r="G12" s="442"/>
      <c r="H12" s="442"/>
      <c r="I12" s="442"/>
      <c r="J12" s="442"/>
      <c r="K12" s="442"/>
      <c r="L12" s="442"/>
      <c r="M12" s="442"/>
      <c r="N12" s="442"/>
      <c r="O12" s="442"/>
      <c r="P12" s="442"/>
      <c r="Q12" s="442"/>
      <c r="R12" s="442"/>
    </row>
    <row r="13" spans="1:21">
      <c r="B13" s="442"/>
      <c r="C13" s="442"/>
      <c r="D13" s="442"/>
      <c r="E13" s="442"/>
      <c r="F13" s="442"/>
      <c r="G13" s="442"/>
      <c r="H13" s="442"/>
      <c r="I13" s="442"/>
      <c r="J13" s="442"/>
      <c r="K13" s="442"/>
      <c r="L13" s="442"/>
      <c r="M13" s="442"/>
      <c r="N13" s="442"/>
      <c r="O13" s="442"/>
      <c r="P13" s="442"/>
      <c r="Q13" s="442"/>
      <c r="R13" s="442"/>
    </row>
    <row r="25" spans="2:15">
      <c r="B25" s="311"/>
      <c r="C25" s="311"/>
      <c r="D25" s="311"/>
      <c r="E25" s="311"/>
      <c r="F25" s="311"/>
      <c r="G25" s="311"/>
      <c r="H25" s="311"/>
      <c r="I25" s="311"/>
      <c r="J25" s="311"/>
      <c r="K25" s="311"/>
      <c r="L25" s="311"/>
      <c r="M25" s="311"/>
      <c r="N25" s="311"/>
      <c r="O25" s="311"/>
    </row>
    <row r="26" spans="2:15">
      <c r="B26" s="311"/>
      <c r="C26" s="311"/>
      <c r="D26" s="311"/>
      <c r="E26" s="311"/>
      <c r="F26" s="311"/>
      <c r="G26" s="311"/>
      <c r="H26" s="311"/>
      <c r="I26" s="311"/>
      <c r="J26" s="311"/>
      <c r="K26" s="311"/>
      <c r="L26" s="311"/>
      <c r="M26" s="311"/>
      <c r="N26" s="311"/>
      <c r="O26" s="311"/>
    </row>
    <row r="27" spans="2:15">
      <c r="B27" s="311"/>
      <c r="C27" s="311"/>
      <c r="D27" s="311"/>
      <c r="E27" s="311"/>
      <c r="F27" s="311"/>
      <c r="G27" s="311"/>
      <c r="H27" s="311"/>
      <c r="I27" s="311"/>
      <c r="J27" s="311"/>
      <c r="K27" s="311"/>
      <c r="L27" s="311"/>
      <c r="M27" s="311"/>
      <c r="N27" s="311"/>
      <c r="O27" s="311"/>
    </row>
    <row r="28" spans="2:15">
      <c r="B28" s="311"/>
      <c r="C28" s="311"/>
      <c r="D28" s="311"/>
      <c r="E28" s="311"/>
      <c r="F28" s="311"/>
      <c r="G28" s="311"/>
      <c r="H28" s="311"/>
      <c r="I28" s="311"/>
      <c r="J28" s="311"/>
      <c r="K28" s="311"/>
      <c r="L28" s="311"/>
      <c r="M28" s="311"/>
      <c r="N28" s="311"/>
      <c r="O28" s="311"/>
    </row>
    <row r="29" spans="2:15">
      <c r="B29" s="311"/>
      <c r="C29" s="311"/>
      <c r="D29" s="311"/>
      <c r="E29" s="311"/>
      <c r="F29" s="311"/>
      <c r="G29" s="311"/>
      <c r="H29" s="311"/>
      <c r="I29" s="311"/>
      <c r="J29" s="311"/>
      <c r="K29" s="311"/>
      <c r="L29" s="311"/>
      <c r="M29" s="311"/>
      <c r="N29" s="311"/>
      <c r="O29" s="311"/>
    </row>
    <row r="30" spans="2:15">
      <c r="B30" s="311"/>
      <c r="C30" s="311"/>
      <c r="D30" s="311"/>
      <c r="E30" s="311"/>
      <c r="F30" s="311"/>
      <c r="G30" s="311"/>
      <c r="H30" s="311"/>
      <c r="I30" s="311"/>
      <c r="J30" s="311"/>
      <c r="K30" s="311"/>
      <c r="L30" s="311"/>
      <c r="M30" s="311"/>
      <c r="N30" s="311"/>
      <c r="O30" s="311"/>
    </row>
    <row r="31" spans="2:15">
      <c r="B31" s="311"/>
      <c r="C31" s="311"/>
      <c r="D31" s="311"/>
      <c r="E31" s="311"/>
      <c r="F31" s="311"/>
      <c r="G31" s="311"/>
      <c r="H31" s="311"/>
      <c r="I31" s="311"/>
      <c r="J31" s="311"/>
      <c r="K31" s="311"/>
      <c r="L31" s="311"/>
      <c r="M31" s="311"/>
      <c r="N31" s="311"/>
      <c r="O31" s="311"/>
    </row>
    <row r="32" spans="2:15">
      <c r="B32" s="311"/>
      <c r="C32" s="311"/>
      <c r="D32" s="311"/>
      <c r="E32" s="311"/>
      <c r="F32" s="311"/>
      <c r="G32" s="311"/>
      <c r="H32" s="311"/>
      <c r="I32" s="311"/>
      <c r="J32" s="311"/>
      <c r="K32" s="311"/>
      <c r="L32" s="311"/>
      <c r="M32" s="311"/>
      <c r="N32" s="311"/>
      <c r="O32" s="311"/>
    </row>
    <row r="33" spans="2:15">
      <c r="B33" s="311"/>
      <c r="C33" s="311"/>
      <c r="D33" s="311"/>
      <c r="E33" s="311"/>
      <c r="F33" s="311"/>
      <c r="G33" s="311"/>
      <c r="H33" s="311"/>
      <c r="I33" s="311"/>
      <c r="J33" s="311"/>
      <c r="K33" s="311"/>
      <c r="L33" s="311"/>
      <c r="M33" s="311"/>
      <c r="N33" s="311"/>
      <c r="O33" s="311"/>
    </row>
    <row r="34" spans="2:15">
      <c r="B34" s="311"/>
      <c r="C34" s="311"/>
      <c r="D34" s="311"/>
      <c r="E34" s="311"/>
      <c r="F34" s="311"/>
      <c r="G34" s="311"/>
      <c r="H34" s="311"/>
      <c r="I34" s="311"/>
      <c r="J34" s="311"/>
      <c r="K34" s="311"/>
      <c r="L34" s="311"/>
      <c r="M34" s="311"/>
      <c r="N34" s="311"/>
      <c r="O34" s="311"/>
    </row>
    <row r="35" spans="2:15">
      <c r="B35" s="311"/>
      <c r="C35" s="311"/>
      <c r="D35" s="311"/>
      <c r="E35" s="311"/>
      <c r="F35" s="311"/>
      <c r="G35" s="311"/>
      <c r="H35" s="311"/>
      <c r="I35" s="311"/>
      <c r="J35" s="311"/>
      <c r="K35" s="311"/>
      <c r="L35" s="311"/>
      <c r="M35" s="311"/>
      <c r="N35" s="311"/>
      <c r="O35" s="311"/>
    </row>
    <row r="36" spans="2:15">
      <c r="B36" s="311"/>
      <c r="C36" s="311"/>
      <c r="D36" s="311"/>
      <c r="E36" s="311"/>
      <c r="F36" s="311"/>
      <c r="G36" s="311"/>
      <c r="H36" s="311"/>
      <c r="I36" s="311"/>
      <c r="J36" s="311"/>
      <c r="K36" s="311"/>
      <c r="L36" s="311"/>
      <c r="M36" s="311"/>
      <c r="N36" s="311"/>
      <c r="O36" s="311"/>
    </row>
    <row r="37" spans="2:15">
      <c r="B37" s="311"/>
      <c r="C37" s="311"/>
      <c r="D37" s="311"/>
      <c r="E37" s="311"/>
      <c r="F37" s="311"/>
      <c r="G37" s="311"/>
      <c r="H37" s="311"/>
      <c r="I37" s="311"/>
      <c r="J37" s="311"/>
      <c r="K37" s="311"/>
      <c r="L37" s="311"/>
      <c r="M37" s="311"/>
      <c r="N37" s="311"/>
      <c r="O37" s="311"/>
    </row>
    <row r="38" spans="2:15">
      <c r="B38" s="311"/>
      <c r="C38" s="311"/>
      <c r="D38" s="311"/>
      <c r="E38" s="311"/>
      <c r="F38" s="311"/>
      <c r="G38" s="311"/>
      <c r="H38" s="311"/>
      <c r="I38" s="311"/>
      <c r="J38" s="311"/>
      <c r="K38" s="311"/>
      <c r="L38" s="311"/>
      <c r="M38" s="311"/>
      <c r="N38" s="311"/>
      <c r="O38" s="311"/>
    </row>
  </sheetData>
  <mergeCells count="9">
    <mergeCell ref="A9:H9"/>
    <mergeCell ref="A10:H10"/>
    <mergeCell ref="A11:H11"/>
    <mergeCell ref="A1:I1"/>
    <mergeCell ref="A2:A3"/>
    <mergeCell ref="B2:H2"/>
    <mergeCell ref="I2:O2"/>
    <mergeCell ref="A7:H7"/>
    <mergeCell ref="A8:H8"/>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R34"/>
  <sheetViews>
    <sheetView topLeftCell="K1" zoomScale="85" zoomScaleNormal="85" workbookViewId="0">
      <selection activeCell="W20" sqref="W20"/>
    </sheetView>
  </sheetViews>
  <sheetFormatPr defaultColWidth="8.85546875" defaultRowHeight="15"/>
  <cols>
    <col min="1" max="1" width="14.7109375" style="19" bestFit="1" customWidth="1"/>
    <col min="2" max="15" width="12" style="19" customWidth="1"/>
    <col min="16" max="16" width="8.85546875" style="19"/>
    <col min="17" max="17" width="9.140625" style="19" bestFit="1" customWidth="1"/>
    <col min="18" max="16384" width="8.85546875" style="19"/>
  </cols>
  <sheetData>
    <row r="1" spans="1:18" ht="18.75" customHeight="1">
      <c r="A1" s="1146" t="s">
        <v>588</v>
      </c>
      <c r="B1" s="1146"/>
      <c r="C1" s="1146"/>
      <c r="D1" s="1146"/>
      <c r="E1" s="1146"/>
      <c r="F1" s="1146"/>
      <c r="G1" s="1146"/>
    </row>
    <row r="2" spans="1:18" s="20" customFormat="1" ht="18" customHeight="1">
      <c r="A2" s="1259" t="s">
        <v>81</v>
      </c>
      <c r="B2" s="1307" t="s">
        <v>569</v>
      </c>
      <c r="C2" s="1308"/>
      <c r="D2" s="1308"/>
      <c r="E2" s="1308"/>
      <c r="F2" s="1308"/>
      <c r="G2" s="1308"/>
      <c r="H2" s="1309"/>
      <c r="I2" s="1307" t="s">
        <v>589</v>
      </c>
      <c r="J2" s="1308"/>
      <c r="K2" s="1308"/>
      <c r="L2" s="1308"/>
      <c r="M2" s="1308"/>
      <c r="N2" s="1308"/>
      <c r="O2" s="1309"/>
    </row>
    <row r="3" spans="1:18" s="20" customFormat="1" ht="18" customHeight="1">
      <c r="A3" s="1260"/>
      <c r="B3" s="440" t="s">
        <v>580</v>
      </c>
      <c r="C3" s="440" t="s">
        <v>581</v>
      </c>
      <c r="D3" s="440" t="s">
        <v>582</v>
      </c>
      <c r="E3" s="440" t="s">
        <v>583</v>
      </c>
      <c r="F3" s="440" t="s">
        <v>584</v>
      </c>
      <c r="G3" s="440" t="s">
        <v>585</v>
      </c>
      <c r="H3" s="440" t="s">
        <v>586</v>
      </c>
      <c r="I3" s="440" t="s">
        <v>580</v>
      </c>
      <c r="J3" s="440" t="s">
        <v>581</v>
      </c>
      <c r="K3" s="440" t="s">
        <v>582</v>
      </c>
      <c r="L3" s="440" t="s">
        <v>583</v>
      </c>
      <c r="M3" s="440" t="s">
        <v>584</v>
      </c>
      <c r="N3" s="440" t="s">
        <v>585</v>
      </c>
      <c r="O3" s="440" t="s">
        <v>586</v>
      </c>
    </row>
    <row r="4" spans="1:18" s="21" customFormat="1" ht="18" customHeight="1">
      <c r="A4" s="350" t="s">
        <v>600</v>
      </c>
      <c r="B4" s="351">
        <v>10763442.380000001</v>
      </c>
      <c r="C4" s="351">
        <v>423522.37300000002</v>
      </c>
      <c r="D4" s="351">
        <v>802178.82350000006</v>
      </c>
      <c r="E4" s="351">
        <v>102654.8373</v>
      </c>
      <c r="F4" s="351">
        <v>5613.2649860000001</v>
      </c>
      <c r="G4" s="351">
        <v>8457.3952009999994</v>
      </c>
      <c r="H4" s="351">
        <v>108.80217759999999</v>
      </c>
      <c r="I4" s="351">
        <v>9605752</v>
      </c>
      <c r="J4" s="351">
        <v>134620</v>
      </c>
      <c r="K4" s="351">
        <v>186934</v>
      </c>
      <c r="L4" s="351">
        <v>39830</v>
      </c>
      <c r="M4" s="351">
        <v>2192</v>
      </c>
      <c r="N4" s="351">
        <v>1446</v>
      </c>
      <c r="O4" s="351">
        <v>1102</v>
      </c>
      <c r="Q4" s="390"/>
      <c r="R4" s="390"/>
    </row>
    <row r="5" spans="1:18" s="21" customFormat="1" ht="18" customHeight="1">
      <c r="A5" s="541" t="s">
        <v>1160</v>
      </c>
      <c r="B5" s="351">
        <v>1383612.71</v>
      </c>
      <c r="C5" s="351">
        <v>32540.83</v>
      </c>
      <c r="D5" s="351">
        <v>67927.5</v>
      </c>
      <c r="E5" s="351">
        <v>6142.45</v>
      </c>
      <c r="F5" s="351">
        <v>163.47</v>
      </c>
      <c r="G5" s="351">
        <v>235.71</v>
      </c>
      <c r="H5" s="351">
        <v>15.1</v>
      </c>
      <c r="I5" s="351">
        <v>7446480</v>
      </c>
      <c r="J5" s="351">
        <v>186987</v>
      </c>
      <c r="K5" s="351">
        <v>244221</v>
      </c>
      <c r="L5" s="351">
        <v>20151</v>
      </c>
      <c r="M5" s="351">
        <v>2153</v>
      </c>
      <c r="N5" s="351">
        <v>1311</v>
      </c>
      <c r="O5" s="351">
        <v>208</v>
      </c>
      <c r="Q5" s="390"/>
      <c r="R5" s="390"/>
    </row>
    <row r="6" spans="1:18" s="20" customFormat="1" ht="18" customHeight="1">
      <c r="A6" s="542">
        <v>44287</v>
      </c>
      <c r="B6" s="543">
        <v>1383612.71</v>
      </c>
      <c r="C6" s="361">
        <v>32540.83</v>
      </c>
      <c r="D6" s="361">
        <v>67927.5</v>
      </c>
      <c r="E6" s="361">
        <v>6142.45</v>
      </c>
      <c r="F6" s="361">
        <v>163.47</v>
      </c>
      <c r="G6" s="361">
        <v>235.71</v>
      </c>
      <c r="H6" s="361">
        <v>15.1</v>
      </c>
      <c r="I6" s="361">
        <v>7446480</v>
      </c>
      <c r="J6" s="361">
        <v>186987</v>
      </c>
      <c r="K6" s="361">
        <v>244221</v>
      </c>
      <c r="L6" s="361">
        <v>20151</v>
      </c>
      <c r="M6" s="361">
        <v>2153</v>
      </c>
      <c r="N6" s="361">
        <v>1311</v>
      </c>
      <c r="O6" s="361">
        <v>208</v>
      </c>
      <c r="Q6" s="390"/>
      <c r="R6" s="390"/>
    </row>
    <row r="7" spans="1:18" s="20" customFormat="1" ht="18" customHeight="1">
      <c r="A7" s="441" t="s">
        <v>36</v>
      </c>
      <c r="B7" s="19"/>
      <c r="C7" s="19"/>
      <c r="D7" s="19"/>
      <c r="E7" s="19"/>
      <c r="F7" s="19"/>
      <c r="G7" s="19"/>
      <c r="H7" s="19"/>
      <c r="I7" s="19"/>
      <c r="J7" s="33"/>
      <c r="K7" s="32"/>
      <c r="L7" s="32"/>
      <c r="M7" s="36"/>
      <c r="N7" s="36"/>
      <c r="O7" s="36"/>
    </row>
    <row r="8" spans="1:18" s="544" customFormat="1" ht="14.25" customHeight="1">
      <c r="A8" s="441" t="s">
        <v>587</v>
      </c>
      <c r="B8" s="19"/>
      <c r="C8" s="19"/>
      <c r="D8" s="19"/>
      <c r="E8" s="19"/>
      <c r="F8" s="19"/>
      <c r="G8" s="19"/>
      <c r="H8" s="19"/>
      <c r="I8" s="19"/>
    </row>
    <row r="9" spans="1:18" s="544" customFormat="1" ht="14.25" customHeight="1">
      <c r="A9" s="441" t="s">
        <v>572</v>
      </c>
      <c r="B9" s="19"/>
      <c r="C9" s="19"/>
      <c r="D9" s="19"/>
      <c r="E9" s="19"/>
      <c r="F9" s="19"/>
      <c r="G9" s="19"/>
      <c r="H9" s="19"/>
      <c r="I9" s="19"/>
    </row>
    <row r="10" spans="1:18" s="544" customFormat="1" ht="13.5" customHeight="1">
      <c r="A10" s="441" t="s">
        <v>1162</v>
      </c>
      <c r="B10" s="441"/>
      <c r="C10" s="441"/>
      <c r="D10" s="441"/>
      <c r="E10" s="441"/>
      <c r="F10" s="441"/>
      <c r="G10" s="441"/>
      <c r="H10" s="441"/>
      <c r="I10" s="19"/>
      <c r="J10" s="19"/>
      <c r="K10" s="19"/>
      <c r="L10" s="19"/>
      <c r="M10" s="19"/>
      <c r="N10" s="19"/>
      <c r="O10" s="19"/>
      <c r="P10" s="19"/>
    </row>
    <row r="11" spans="1:18" s="20" customFormat="1" ht="15" customHeight="1">
      <c r="A11" s="441" t="s">
        <v>155</v>
      </c>
      <c r="B11" s="441"/>
      <c r="C11" s="441"/>
      <c r="D11" s="441"/>
      <c r="E11" s="441"/>
      <c r="F11" s="441"/>
      <c r="G11" s="441"/>
      <c r="H11" s="441"/>
      <c r="I11" s="19"/>
      <c r="J11" s="19"/>
      <c r="K11" s="19"/>
      <c r="L11" s="19"/>
      <c r="M11" s="19"/>
      <c r="N11" s="19"/>
      <c r="O11" s="19"/>
      <c r="P11" s="19"/>
    </row>
    <row r="12" spans="1:18" s="20" customFormat="1" ht="13.5" customHeight="1">
      <c r="B12" s="441"/>
      <c r="C12" s="441"/>
      <c r="D12" s="441"/>
      <c r="E12" s="441"/>
      <c r="F12" s="441"/>
      <c r="G12" s="441"/>
      <c r="H12" s="441"/>
      <c r="I12" s="19"/>
      <c r="J12" s="19"/>
      <c r="K12" s="19"/>
      <c r="L12" s="19"/>
      <c r="M12" s="19"/>
      <c r="N12" s="19"/>
      <c r="O12" s="19"/>
      <c r="P12" s="19"/>
    </row>
    <row r="13" spans="1:18" s="20" customFormat="1" ht="13.5" customHeight="1">
      <c r="B13" s="441"/>
      <c r="C13" s="441"/>
      <c r="D13" s="441"/>
      <c r="E13" s="441"/>
      <c r="F13" s="441"/>
      <c r="G13" s="441"/>
      <c r="H13" s="441"/>
      <c r="I13" s="19"/>
      <c r="J13" s="19"/>
      <c r="K13" s="19"/>
      <c r="L13" s="19"/>
      <c r="M13" s="19"/>
      <c r="N13" s="19"/>
      <c r="O13" s="19"/>
      <c r="P13" s="19"/>
    </row>
    <row r="14" spans="1:18" s="20" customFormat="1" ht="13.5" customHeight="1">
      <c r="B14" s="441"/>
      <c r="C14" s="441"/>
      <c r="D14" s="441"/>
      <c r="E14" s="441"/>
      <c r="F14" s="441"/>
      <c r="G14" s="441"/>
      <c r="H14" s="441"/>
      <c r="I14" s="19"/>
      <c r="J14" s="19"/>
      <c r="K14" s="19"/>
      <c r="L14" s="19"/>
      <c r="M14" s="19"/>
      <c r="N14" s="19"/>
      <c r="O14" s="19"/>
      <c r="P14" s="19"/>
    </row>
    <row r="19" spans="2:16">
      <c r="B19" s="31"/>
      <c r="C19" s="31"/>
      <c r="D19" s="31"/>
      <c r="E19" s="31"/>
      <c r="F19" s="31"/>
      <c r="G19" s="31"/>
      <c r="H19" s="31"/>
      <c r="I19" s="31"/>
      <c r="J19" s="31"/>
      <c r="K19" s="31"/>
      <c r="L19" s="31"/>
      <c r="M19" s="31"/>
      <c r="N19" s="31"/>
      <c r="O19" s="31"/>
    </row>
    <row r="20" spans="2:16">
      <c r="B20" s="31"/>
      <c r="C20" s="31"/>
      <c r="D20" s="31"/>
      <c r="E20" s="31"/>
      <c r="F20" s="31"/>
      <c r="G20" s="31"/>
      <c r="H20" s="31"/>
      <c r="I20" s="31"/>
      <c r="J20" s="31"/>
      <c r="K20" s="31"/>
      <c r="L20" s="31"/>
      <c r="M20" s="31"/>
      <c r="N20" s="31"/>
      <c r="O20" s="31"/>
    </row>
    <row r="27" spans="2:16">
      <c r="B27" s="31"/>
      <c r="C27" s="31"/>
      <c r="D27" s="31"/>
      <c r="E27" s="31"/>
      <c r="F27" s="31"/>
      <c r="G27" s="31"/>
      <c r="H27" s="31"/>
      <c r="I27" s="31"/>
      <c r="J27" s="31"/>
      <c r="K27" s="31"/>
      <c r="L27" s="31"/>
      <c r="M27" s="31"/>
      <c r="N27" s="31"/>
      <c r="O27" s="31"/>
      <c r="P27" s="31"/>
    </row>
    <row r="28" spans="2:16">
      <c r="B28" s="31"/>
      <c r="C28" s="31"/>
      <c r="D28" s="31"/>
      <c r="E28" s="31"/>
      <c r="F28" s="31"/>
      <c r="G28" s="31"/>
      <c r="H28" s="31"/>
      <c r="I28" s="31"/>
      <c r="J28" s="31"/>
      <c r="K28" s="31"/>
      <c r="L28" s="31"/>
      <c r="M28" s="31"/>
      <c r="N28" s="31"/>
      <c r="O28" s="31"/>
      <c r="P28" s="31"/>
    </row>
    <row r="29" spans="2:16">
      <c r="B29" s="31"/>
      <c r="C29" s="31"/>
      <c r="D29" s="31"/>
      <c r="E29" s="31"/>
      <c r="F29" s="31"/>
      <c r="G29" s="31"/>
      <c r="H29" s="31"/>
      <c r="I29" s="31"/>
      <c r="J29" s="31"/>
      <c r="K29" s="31"/>
      <c r="L29" s="31"/>
      <c r="M29" s="31"/>
      <c r="N29" s="31"/>
      <c r="O29" s="31"/>
      <c r="P29" s="31"/>
    </row>
    <row r="30" spans="2:16">
      <c r="B30" s="31"/>
      <c r="C30" s="31"/>
      <c r="D30" s="31"/>
      <c r="E30" s="31"/>
      <c r="F30" s="31"/>
      <c r="G30" s="31"/>
      <c r="H30" s="31"/>
      <c r="I30" s="31"/>
      <c r="J30" s="31"/>
      <c r="K30" s="31"/>
      <c r="L30" s="31"/>
      <c r="M30" s="31"/>
      <c r="N30" s="31"/>
      <c r="O30" s="31"/>
      <c r="P30" s="31"/>
    </row>
    <row r="31" spans="2:16">
      <c r="B31" s="31"/>
      <c r="C31" s="31"/>
      <c r="D31" s="31"/>
      <c r="E31" s="31"/>
      <c r="F31" s="31"/>
      <c r="G31" s="31"/>
      <c r="H31" s="31"/>
      <c r="I31" s="31"/>
      <c r="J31" s="31"/>
      <c r="K31" s="31"/>
      <c r="L31" s="31"/>
      <c r="M31" s="31"/>
      <c r="N31" s="31"/>
      <c r="O31" s="31"/>
      <c r="P31" s="31"/>
    </row>
    <row r="32" spans="2:16">
      <c r="B32" s="31"/>
      <c r="C32" s="31"/>
      <c r="D32" s="31"/>
      <c r="E32" s="31"/>
      <c r="F32" s="31"/>
      <c r="G32" s="31"/>
      <c r="H32" s="31"/>
      <c r="I32" s="31"/>
      <c r="J32" s="31"/>
      <c r="K32" s="31"/>
      <c r="L32" s="31"/>
      <c r="M32" s="31"/>
      <c r="N32" s="31"/>
      <c r="O32" s="31"/>
      <c r="P32" s="31"/>
    </row>
    <row r="33" spans="2:16">
      <c r="B33" s="31"/>
      <c r="C33" s="31"/>
      <c r="D33" s="31"/>
      <c r="E33" s="31"/>
      <c r="F33" s="31"/>
      <c r="G33" s="31"/>
      <c r="H33" s="31"/>
      <c r="I33" s="31"/>
      <c r="J33" s="31"/>
      <c r="K33" s="31"/>
      <c r="L33" s="31"/>
      <c r="M33" s="31"/>
      <c r="N33" s="31"/>
      <c r="O33" s="31"/>
      <c r="P33" s="31"/>
    </row>
    <row r="34" spans="2:16">
      <c r="B34" s="31"/>
      <c r="C34" s="31"/>
      <c r="D34" s="31"/>
      <c r="E34" s="31"/>
      <c r="F34" s="31"/>
      <c r="G34" s="31"/>
      <c r="H34" s="31"/>
      <c r="I34" s="31"/>
      <c r="J34" s="31"/>
      <c r="K34" s="31"/>
      <c r="L34" s="31"/>
      <c r="M34" s="31"/>
      <c r="N34" s="31"/>
      <c r="O34" s="31"/>
      <c r="P34" s="31"/>
    </row>
  </sheetData>
  <mergeCells count="4">
    <mergeCell ref="A1:G1"/>
    <mergeCell ref="A2:A3"/>
    <mergeCell ref="B2:H2"/>
    <mergeCell ref="I2:O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I19"/>
  <sheetViews>
    <sheetView topLeftCell="H1" zoomScaleNormal="100" workbookViewId="0">
      <selection activeCell="P13" sqref="P13"/>
    </sheetView>
  </sheetViews>
  <sheetFormatPr defaultColWidth="8.85546875" defaultRowHeight="15"/>
  <cols>
    <col min="1" max="9" width="14.7109375" style="19" bestFit="1" customWidth="1"/>
    <col min="10" max="10" width="5" style="19" bestFit="1" customWidth="1"/>
    <col min="11" max="16384" width="8.85546875" style="19"/>
  </cols>
  <sheetData>
    <row r="1" spans="1:9" ht="18.75" customHeight="1">
      <c r="A1" s="1146" t="s">
        <v>590</v>
      </c>
      <c r="B1" s="1146"/>
      <c r="C1" s="1146"/>
      <c r="D1" s="1146"/>
      <c r="E1" s="1146"/>
      <c r="F1" s="1146"/>
      <c r="G1" s="1146"/>
    </row>
    <row r="2" spans="1:9" s="20" customFormat="1" ht="27" customHeight="1">
      <c r="A2" s="1259" t="s">
        <v>81</v>
      </c>
      <c r="B2" s="1307" t="s">
        <v>569</v>
      </c>
      <c r="C2" s="1308"/>
      <c r="D2" s="1308"/>
      <c r="E2" s="1309"/>
      <c r="F2" s="1310" t="s">
        <v>591</v>
      </c>
      <c r="G2" s="1311"/>
      <c r="H2" s="1311"/>
      <c r="I2" s="1312"/>
    </row>
    <row r="3" spans="1:9" s="20" customFormat="1" ht="18" customHeight="1">
      <c r="A3" s="1260"/>
      <c r="B3" s="440" t="s">
        <v>580</v>
      </c>
      <c r="C3" s="440" t="s">
        <v>581</v>
      </c>
      <c r="D3" s="440" t="s">
        <v>582</v>
      </c>
      <c r="E3" s="440" t="s">
        <v>583</v>
      </c>
      <c r="F3" s="440" t="s">
        <v>580</v>
      </c>
      <c r="G3" s="440" t="s">
        <v>581</v>
      </c>
      <c r="H3" s="440" t="s">
        <v>582</v>
      </c>
      <c r="I3" s="440" t="s">
        <v>583</v>
      </c>
    </row>
    <row r="4" spans="1:9" s="20" customFormat="1" ht="18" customHeight="1">
      <c r="A4" s="350" t="s">
        <v>600</v>
      </c>
      <c r="B4" s="356">
        <v>95917.563800000004</v>
      </c>
      <c r="C4" s="356">
        <v>510.36866930000002</v>
      </c>
      <c r="D4" s="356">
        <v>1958.8321100000001</v>
      </c>
      <c r="E4" s="356">
        <v>7.9315542499999996</v>
      </c>
      <c r="F4" s="356">
        <v>70966</v>
      </c>
      <c r="G4" s="356">
        <v>111</v>
      </c>
      <c r="H4" s="356">
        <v>270</v>
      </c>
      <c r="I4" s="356">
        <v>100</v>
      </c>
    </row>
    <row r="5" spans="1:9" s="20" customFormat="1" ht="18" customHeight="1">
      <c r="A5" s="350" t="s">
        <v>1160</v>
      </c>
      <c r="B5" s="356">
        <v>9570.2027400000006</v>
      </c>
      <c r="C5" s="356">
        <v>8.6242909999999995</v>
      </c>
      <c r="D5" s="356">
        <v>44.104617500000003</v>
      </c>
      <c r="E5" s="356">
        <v>2.70398725</v>
      </c>
      <c r="F5" s="356">
        <v>72722</v>
      </c>
      <c r="G5" s="356">
        <v>155</v>
      </c>
      <c r="H5" s="356">
        <v>156</v>
      </c>
      <c r="I5" s="356">
        <v>10</v>
      </c>
    </row>
    <row r="6" spans="1:9" s="20" customFormat="1" ht="18" customHeight="1">
      <c r="A6" s="360">
        <v>44287</v>
      </c>
      <c r="B6" s="362">
        <v>9570.2027400000006</v>
      </c>
      <c r="C6" s="362">
        <v>8.6242909999999995</v>
      </c>
      <c r="D6" s="362">
        <v>44.104617500000003</v>
      </c>
      <c r="E6" s="362">
        <v>2.70398725</v>
      </c>
      <c r="F6" s="362">
        <v>72722</v>
      </c>
      <c r="G6" s="362">
        <v>155</v>
      </c>
      <c r="H6" s="362">
        <v>156</v>
      </c>
      <c r="I6" s="362">
        <v>10</v>
      </c>
    </row>
    <row r="7" spans="1:9" s="20" customFormat="1" ht="18" customHeight="1">
      <c r="A7" s="441" t="s">
        <v>410</v>
      </c>
      <c r="B7" s="441"/>
      <c r="C7" s="441"/>
      <c r="D7" s="441"/>
      <c r="E7" s="441"/>
      <c r="F7" s="32"/>
      <c r="G7" s="32"/>
      <c r="H7" s="32"/>
      <c r="I7" s="32"/>
    </row>
    <row r="8" spans="1:9" s="20" customFormat="1" ht="18" customHeight="1">
      <c r="A8" s="1306" t="s">
        <v>587</v>
      </c>
      <c r="B8" s="1306"/>
      <c r="C8" s="1306"/>
      <c r="D8" s="1306"/>
      <c r="E8" s="1306"/>
      <c r="F8" s="32"/>
      <c r="G8" s="32"/>
      <c r="H8" s="32"/>
      <c r="I8" s="32"/>
    </row>
    <row r="9" spans="1:9" s="20" customFormat="1" ht="18" customHeight="1">
      <c r="A9" s="1306" t="s">
        <v>1162</v>
      </c>
      <c r="B9" s="1306"/>
      <c r="C9" s="1306"/>
      <c r="D9" s="1306"/>
      <c r="E9" s="1306"/>
      <c r="F9" s="19"/>
      <c r="G9" s="32"/>
      <c r="H9" s="32"/>
      <c r="I9" s="32"/>
    </row>
    <row r="10" spans="1:9" s="20" customFormat="1" ht="18" customHeight="1">
      <c r="A10" s="1306" t="s">
        <v>126</v>
      </c>
      <c r="B10" s="1306"/>
      <c r="C10" s="1306"/>
      <c r="D10" s="1306"/>
      <c r="E10" s="1306"/>
      <c r="F10" s="19"/>
      <c r="G10" s="19"/>
      <c r="H10" s="19"/>
      <c r="I10" s="19"/>
    </row>
    <row r="11" spans="1:9" s="20" customFormat="1" ht="15.75" customHeight="1">
      <c r="F11" s="19"/>
      <c r="G11" s="19"/>
      <c r="H11" s="19"/>
      <c r="I11" s="19"/>
    </row>
    <row r="12" spans="1:9" s="20" customFormat="1" ht="15" customHeight="1">
      <c r="F12" s="19"/>
      <c r="G12" s="19"/>
      <c r="H12" s="19"/>
      <c r="I12" s="19"/>
    </row>
    <row r="13" spans="1:9" s="20" customFormat="1" ht="15" customHeight="1">
      <c r="F13" s="19"/>
      <c r="G13" s="19"/>
      <c r="H13" s="19"/>
      <c r="I13" s="19"/>
    </row>
    <row r="18" spans="2:9">
      <c r="B18" s="148"/>
      <c r="C18" s="148"/>
      <c r="D18" s="148"/>
      <c r="E18" s="148"/>
      <c r="F18" s="148"/>
      <c r="G18" s="148"/>
      <c r="H18" s="148"/>
      <c r="I18" s="148"/>
    </row>
    <row r="19" spans="2:9">
      <c r="B19" s="148"/>
    </row>
  </sheetData>
  <mergeCells count="7">
    <mergeCell ref="A9:E9"/>
    <mergeCell ref="A10:E10"/>
    <mergeCell ref="A1:G1"/>
    <mergeCell ref="A2:A3"/>
    <mergeCell ref="B2:E2"/>
    <mergeCell ref="F2:I2"/>
    <mergeCell ref="A8:E8"/>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Q14"/>
  <sheetViews>
    <sheetView zoomScaleNormal="100" workbookViewId="0">
      <selection activeCell="F13" sqref="F13"/>
    </sheetView>
  </sheetViews>
  <sheetFormatPr defaultColWidth="8.85546875" defaultRowHeight="15"/>
  <cols>
    <col min="1" max="7" width="12.140625" style="19" bestFit="1" customWidth="1"/>
    <col min="8" max="8" width="13" style="19" bestFit="1" customWidth="1"/>
    <col min="9" max="9" width="12.140625" style="19" bestFit="1" customWidth="1"/>
    <col min="10" max="10" width="9.28515625" style="19" bestFit="1" customWidth="1"/>
    <col min="11" max="11" width="11.5703125" style="19" bestFit="1" customWidth="1"/>
    <col min="12" max="12" width="15" style="19" customWidth="1"/>
    <col min="13" max="13" width="14.85546875" style="19" customWidth="1"/>
    <col min="14" max="14" width="8.85546875" style="19"/>
    <col min="15" max="16" width="12.7109375" style="19" bestFit="1" customWidth="1"/>
    <col min="17" max="17" width="10.7109375" style="19" bestFit="1" customWidth="1"/>
    <col min="18" max="18" width="12" style="19" bestFit="1" customWidth="1"/>
    <col min="19" max="19" width="10.85546875" style="19" bestFit="1" customWidth="1"/>
    <col min="20" max="16384" width="8.85546875" style="19"/>
  </cols>
  <sheetData>
    <row r="1" spans="1:17">
      <c r="A1" s="313" t="s">
        <v>592</v>
      </c>
      <c r="B1" s="314"/>
      <c r="C1" s="314"/>
      <c r="D1" s="314"/>
      <c r="E1" s="314"/>
      <c r="F1" s="314"/>
      <c r="G1" s="314"/>
      <c r="H1" s="314"/>
      <c r="I1" s="314"/>
      <c r="J1" s="314"/>
    </row>
    <row r="2" spans="1:17">
      <c r="A2" s="313"/>
      <c r="B2" s="314"/>
      <c r="C2" s="314"/>
      <c r="D2" s="314"/>
      <c r="E2" s="314"/>
      <c r="F2" s="314"/>
      <c r="G2" s="314"/>
      <c r="H2" s="314"/>
      <c r="I2" s="314"/>
      <c r="J2" s="314"/>
      <c r="K2" s="342" t="s">
        <v>593</v>
      </c>
    </row>
    <row r="3" spans="1:17" s="443" customFormat="1">
      <c r="A3" s="1313"/>
      <c r="B3" s="1315" t="s">
        <v>594</v>
      </c>
      <c r="C3" s="1316"/>
      <c r="D3" s="1316"/>
      <c r="E3" s="1316"/>
      <c r="F3" s="1317"/>
      <c r="G3" s="1315" t="s">
        <v>567</v>
      </c>
      <c r="H3" s="1316"/>
      <c r="I3" s="1316"/>
      <c r="J3" s="1316"/>
      <c r="K3" s="1317"/>
    </row>
    <row r="4" spans="1:17" s="443" customFormat="1">
      <c r="A4" s="1314"/>
      <c r="B4" s="444" t="s">
        <v>595</v>
      </c>
      <c r="C4" s="444" t="s">
        <v>596</v>
      </c>
      <c r="D4" s="444" t="s">
        <v>597</v>
      </c>
      <c r="E4" s="444" t="s">
        <v>598</v>
      </c>
      <c r="F4" s="444" t="s">
        <v>599</v>
      </c>
      <c r="G4" s="444" t="s">
        <v>595</v>
      </c>
      <c r="H4" s="444" t="s">
        <v>596</v>
      </c>
      <c r="I4" s="444" t="s">
        <v>597</v>
      </c>
      <c r="J4" s="444" t="s">
        <v>598</v>
      </c>
      <c r="K4" s="444" t="s">
        <v>599</v>
      </c>
    </row>
    <row r="5" spans="1:17" s="443" customFormat="1">
      <c r="A5" s="445" t="s">
        <v>600</v>
      </c>
      <c r="B5" s="446">
        <v>251146.0197</v>
      </c>
      <c r="C5" s="446">
        <v>1472403.9683000001</v>
      </c>
      <c r="D5" s="446">
        <v>333699.70059999998</v>
      </c>
      <c r="E5" s="446">
        <v>12648.0532</v>
      </c>
      <c r="F5" s="446">
        <v>10402.838299999999</v>
      </c>
      <c r="G5" s="446">
        <v>816363.59700000007</v>
      </c>
      <c r="H5" s="446">
        <v>1855960.5242000001</v>
      </c>
      <c r="I5" s="446">
        <v>371111.32260000001</v>
      </c>
      <c r="J5" s="446">
        <v>27.162199999999999</v>
      </c>
      <c r="K5" s="446">
        <v>0</v>
      </c>
      <c r="L5" s="447"/>
      <c r="M5" s="447"/>
      <c r="O5" s="447"/>
      <c r="P5" s="447"/>
      <c r="Q5" s="447"/>
    </row>
    <row r="6" spans="1:17" s="443" customFormat="1">
      <c r="A6" s="445" t="s">
        <v>59</v>
      </c>
      <c r="B6" s="446"/>
      <c r="C6" s="446">
        <v>152931.55300000001</v>
      </c>
      <c r="D6" s="446">
        <v>18315.182799999999</v>
      </c>
      <c r="E6" s="446">
        <v>862.70920000000001</v>
      </c>
      <c r="F6" s="446">
        <v>4357.5147999999999</v>
      </c>
      <c r="G6" s="446"/>
      <c r="H6" s="446">
        <v>132970.0705</v>
      </c>
      <c r="I6" s="446">
        <v>24350.009600000001</v>
      </c>
      <c r="J6" s="446">
        <v>0</v>
      </c>
      <c r="K6" s="446">
        <v>0</v>
      </c>
      <c r="L6" s="447"/>
      <c r="M6" s="447"/>
      <c r="O6" s="447"/>
      <c r="P6" s="447"/>
      <c r="Q6" s="447"/>
    </row>
    <row r="7" spans="1:17">
      <c r="A7" s="310">
        <v>44290</v>
      </c>
      <c r="B7" s="448"/>
      <c r="C7" s="448">
        <v>152931.55300000001</v>
      </c>
      <c r="D7" s="448">
        <v>18315.182799999999</v>
      </c>
      <c r="E7" s="448">
        <v>862.70920000000001</v>
      </c>
      <c r="F7" s="448">
        <v>4357.5147999999999</v>
      </c>
      <c r="G7" s="448"/>
      <c r="H7" s="448">
        <v>132970.0705</v>
      </c>
      <c r="I7" s="448">
        <v>24350.009600000001</v>
      </c>
      <c r="J7" s="448">
        <v>0</v>
      </c>
      <c r="K7" s="448">
        <v>0</v>
      </c>
      <c r="L7" s="449"/>
      <c r="M7" s="449"/>
      <c r="O7" s="449"/>
      <c r="P7" s="449"/>
      <c r="Q7" s="449"/>
    </row>
    <row r="8" spans="1:17" s="450" customFormat="1">
      <c r="A8" s="27" t="s">
        <v>36</v>
      </c>
      <c r="B8" s="451"/>
      <c r="C8" s="451"/>
      <c r="D8" s="451"/>
      <c r="E8" s="451"/>
      <c r="F8" s="451"/>
      <c r="G8" s="451"/>
      <c r="H8" s="451"/>
      <c r="I8" s="451"/>
      <c r="J8" s="451"/>
      <c r="K8" s="452"/>
    </row>
    <row r="9" spans="1:17" s="450" customFormat="1">
      <c r="A9" s="27" t="s">
        <v>601</v>
      </c>
      <c r="B9" s="451"/>
      <c r="C9" s="451"/>
      <c r="D9" s="451"/>
      <c r="E9" s="451"/>
      <c r="F9" s="451"/>
      <c r="G9" s="451"/>
      <c r="H9" s="451"/>
      <c r="I9" s="451"/>
      <c r="J9" s="451"/>
      <c r="K9" s="452"/>
    </row>
    <row r="10" spans="1:17" s="450" customFormat="1">
      <c r="A10" s="27" t="s">
        <v>1162</v>
      </c>
      <c r="B10" s="451"/>
      <c r="C10" s="451"/>
      <c r="D10" s="451"/>
      <c r="E10" s="451"/>
      <c r="F10" s="451"/>
      <c r="G10" s="451"/>
      <c r="H10" s="451"/>
      <c r="I10" s="451"/>
      <c r="J10" s="451"/>
      <c r="K10" s="452"/>
    </row>
    <row r="11" spans="1:17">
      <c r="A11" s="27" t="s">
        <v>564</v>
      </c>
      <c r="B11" s="33"/>
      <c r="C11" s="32"/>
      <c r="D11" s="32"/>
      <c r="E11" s="32"/>
      <c r="F11" s="33"/>
      <c r="G11" s="32"/>
      <c r="H11" s="32"/>
      <c r="I11" s="32"/>
    </row>
    <row r="13" spans="1:17" ht="15" customHeight="1">
      <c r="B13" s="27"/>
      <c r="C13" s="27"/>
      <c r="D13" s="27"/>
      <c r="E13" s="27"/>
      <c r="F13" s="27"/>
      <c r="G13" s="27"/>
      <c r="H13" s="27"/>
      <c r="I13" s="27"/>
    </row>
    <row r="14" spans="1:17">
      <c r="B14" s="27"/>
      <c r="C14" s="27"/>
      <c r="D14" s="27"/>
      <c r="E14" s="27"/>
      <c r="F14" s="27"/>
      <c r="G14" s="27"/>
      <c r="H14" s="27"/>
      <c r="I14" s="27"/>
    </row>
  </sheetData>
  <mergeCells count="3">
    <mergeCell ref="A3:A4"/>
    <mergeCell ref="B3:F3"/>
    <mergeCell ref="G3:K3"/>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11"/>
  <sheetViews>
    <sheetView workbookViewId="0">
      <selection activeCell="D16" sqref="D16"/>
    </sheetView>
  </sheetViews>
  <sheetFormatPr defaultColWidth="8.85546875" defaultRowHeight="15"/>
  <cols>
    <col min="1" max="1" width="14.7109375" style="1" bestFit="1" customWidth="1"/>
    <col min="2" max="2" width="11.42578125" style="1" bestFit="1" customWidth="1"/>
    <col min="3" max="3" width="12.140625" style="1" bestFit="1" customWidth="1"/>
    <col min="4" max="4" width="12" style="1" customWidth="1"/>
    <col min="5" max="5" width="12.140625" style="1" customWidth="1"/>
    <col min="6" max="6" width="11.28515625" style="1" customWidth="1"/>
    <col min="7" max="7" width="12.140625" style="1" customWidth="1"/>
    <col min="8" max="8" width="9" style="1" customWidth="1"/>
    <col min="9" max="9" width="11.7109375" style="1" customWidth="1"/>
    <col min="10" max="10" width="4.7109375" style="1" bestFit="1" customWidth="1"/>
    <col min="11" max="16384" width="8.85546875" style="1"/>
  </cols>
  <sheetData>
    <row r="1" spans="1:14">
      <c r="A1" s="1105" t="s">
        <v>1</v>
      </c>
      <c r="B1" s="1105"/>
      <c r="C1" s="1105"/>
      <c r="D1" s="1105"/>
      <c r="E1" s="1105"/>
      <c r="F1" s="1105"/>
      <c r="G1" s="1105"/>
      <c r="H1" s="1105"/>
      <c r="I1" s="1105"/>
    </row>
    <row r="2" spans="1:14" s="18" customFormat="1">
      <c r="A2" s="1108" t="s">
        <v>51</v>
      </c>
      <c r="B2" s="1111" t="s">
        <v>308</v>
      </c>
      <c r="C2" s="1112"/>
      <c r="D2" s="1112"/>
      <c r="E2" s="1112"/>
      <c r="F2" s="1112"/>
      <c r="G2" s="1112"/>
      <c r="H2" s="1112"/>
      <c r="I2" s="1113"/>
    </row>
    <row r="3" spans="1:14" s="18" customFormat="1">
      <c r="A3" s="1109"/>
      <c r="B3" s="1111" t="s">
        <v>52</v>
      </c>
      <c r="C3" s="1112"/>
      <c r="D3" s="1112"/>
      <c r="E3" s="1112"/>
      <c r="F3" s="1112"/>
      <c r="G3" s="1113"/>
      <c r="H3" s="1114" t="s">
        <v>53</v>
      </c>
      <c r="I3" s="1115"/>
    </row>
    <row r="4" spans="1:14" s="18" customFormat="1" ht="15" customHeight="1">
      <c r="A4" s="1109"/>
      <c r="B4" s="1116" t="s">
        <v>54</v>
      </c>
      <c r="C4" s="1117"/>
      <c r="D4" s="1116" t="s">
        <v>55</v>
      </c>
      <c r="E4" s="1117"/>
      <c r="F4" s="1116" t="s">
        <v>56</v>
      </c>
      <c r="G4" s="1117"/>
      <c r="H4" s="1118" t="s">
        <v>57</v>
      </c>
      <c r="I4" s="1118" t="s">
        <v>428</v>
      </c>
    </row>
    <row r="5" spans="1:14" s="18" customFormat="1" ht="30">
      <c r="A5" s="1110"/>
      <c r="B5" s="53" t="s">
        <v>57</v>
      </c>
      <c r="C5" s="53" t="s">
        <v>428</v>
      </c>
      <c r="D5" s="53" t="s">
        <v>57</v>
      </c>
      <c r="E5" s="53" t="s">
        <v>428</v>
      </c>
      <c r="F5" s="53" t="s">
        <v>57</v>
      </c>
      <c r="G5" s="53" t="s">
        <v>428</v>
      </c>
      <c r="H5" s="1119"/>
      <c r="I5" s="1119"/>
    </row>
    <row r="6" spans="1:14" s="18" customFormat="1">
      <c r="A6" s="54" t="s">
        <v>600</v>
      </c>
      <c r="B6" s="55">
        <v>35</v>
      </c>
      <c r="C6" s="56">
        <v>9160.09</v>
      </c>
      <c r="D6" s="55">
        <v>3</v>
      </c>
      <c r="E6" s="56">
        <v>373.53</v>
      </c>
      <c r="F6" s="55">
        <v>9</v>
      </c>
      <c r="G6" s="56">
        <v>286.77999999999997</v>
      </c>
      <c r="H6" s="55">
        <v>47</v>
      </c>
      <c r="I6" s="57">
        <v>9380.3700000000008</v>
      </c>
      <c r="L6" s="59"/>
      <c r="N6" s="59"/>
    </row>
    <row r="7" spans="1:14" s="18" customFormat="1">
      <c r="A7" s="198" t="s">
        <v>1160</v>
      </c>
      <c r="B7" s="56">
        <v>5</v>
      </c>
      <c r="C7" s="56">
        <v>26.85</v>
      </c>
      <c r="D7" s="56">
        <v>1</v>
      </c>
      <c r="E7" s="56">
        <v>5948.01</v>
      </c>
      <c r="F7" s="56">
        <v>0</v>
      </c>
      <c r="G7" s="56">
        <v>0</v>
      </c>
      <c r="H7" s="56">
        <v>6</v>
      </c>
      <c r="I7" s="57">
        <v>5974.86</v>
      </c>
      <c r="J7" s="1"/>
      <c r="K7" s="59"/>
      <c r="L7" s="59"/>
      <c r="N7" s="59"/>
    </row>
    <row r="8" spans="1:14" s="18" customFormat="1">
      <c r="A8" s="66">
        <v>44287</v>
      </c>
      <c r="B8" s="12">
        <v>5</v>
      </c>
      <c r="C8" s="199">
        <v>26.85</v>
      </c>
      <c r="D8" s="12">
        <v>1</v>
      </c>
      <c r="E8" s="199">
        <v>5948.01</v>
      </c>
      <c r="F8" s="12">
        <v>0</v>
      </c>
      <c r="G8" s="199">
        <v>0</v>
      </c>
      <c r="H8" s="12">
        <v>6</v>
      </c>
      <c r="I8" s="926">
        <v>5974.86</v>
      </c>
      <c r="L8" s="59"/>
      <c r="N8" s="59"/>
    </row>
    <row r="9" spans="1:14" s="18" customFormat="1">
      <c r="A9" s="1104" t="s">
        <v>1161</v>
      </c>
      <c r="B9" s="1104"/>
      <c r="C9" s="1104"/>
      <c r="D9" s="1104"/>
      <c r="E9" s="1104"/>
      <c r="F9" s="1104"/>
      <c r="G9" s="1104"/>
      <c r="H9" s="1104"/>
      <c r="I9" s="1104"/>
    </row>
    <row r="10" spans="1:14" s="18" customFormat="1">
      <c r="A10" s="1104" t="s">
        <v>43</v>
      </c>
      <c r="B10" s="1104"/>
      <c r="C10" s="1104"/>
      <c r="D10" s="1104"/>
      <c r="E10" s="1104"/>
      <c r="F10" s="1104"/>
      <c r="G10" s="1104"/>
      <c r="H10" s="1104"/>
      <c r="I10" s="1104"/>
    </row>
    <row r="11" spans="1:14" s="18" customFormat="1"/>
  </sheetData>
  <mergeCells count="12">
    <mergeCell ref="A9:I9"/>
    <mergeCell ref="A10:I10"/>
    <mergeCell ref="A1:I1"/>
    <mergeCell ref="A2:A5"/>
    <mergeCell ref="B2:I2"/>
    <mergeCell ref="B3:G3"/>
    <mergeCell ref="H3:I3"/>
    <mergeCell ref="B4:C4"/>
    <mergeCell ref="D4:E4"/>
    <mergeCell ref="F4:G4"/>
    <mergeCell ref="H4:H5"/>
    <mergeCell ref="I4:I5"/>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K11"/>
  <sheetViews>
    <sheetView zoomScaleNormal="100" workbookViewId="0">
      <selection activeCell="G14" sqref="G14"/>
    </sheetView>
  </sheetViews>
  <sheetFormatPr defaultColWidth="8.85546875" defaultRowHeight="15"/>
  <cols>
    <col min="1" max="1" width="12.140625" style="19" bestFit="1" customWidth="1"/>
    <col min="2" max="2" width="11.7109375" style="19" customWidth="1"/>
    <col min="3" max="9" width="12.140625" style="19" bestFit="1" customWidth="1"/>
    <col min="10" max="10" width="12.42578125" style="19" bestFit="1" customWidth="1"/>
    <col min="11" max="11" width="11.28515625" style="19" bestFit="1" customWidth="1"/>
    <col min="12" max="13" width="12.7109375" style="19" bestFit="1" customWidth="1"/>
    <col min="14" max="16384" width="8.85546875" style="19"/>
  </cols>
  <sheetData>
    <row r="1" spans="1:11" ht="17.25" customHeight="1">
      <c r="A1" s="1173" t="s">
        <v>602</v>
      </c>
      <c r="B1" s="1173"/>
      <c r="C1" s="1173"/>
      <c r="D1" s="1173"/>
      <c r="E1" s="1173"/>
      <c r="F1" s="1173"/>
      <c r="G1" s="1173"/>
      <c r="H1" s="1173"/>
      <c r="I1" s="1173"/>
      <c r="J1" s="1173"/>
    </row>
    <row r="2" spans="1:11" ht="17.25" customHeight="1">
      <c r="A2" s="347"/>
      <c r="B2" s="347"/>
      <c r="C2" s="347"/>
      <c r="D2" s="347"/>
      <c r="E2" s="347"/>
      <c r="F2" s="347"/>
      <c r="G2" s="347"/>
      <c r="H2" s="347"/>
      <c r="I2" s="347"/>
      <c r="K2" s="453" t="s">
        <v>593</v>
      </c>
    </row>
    <row r="3" spans="1:11" s="443" customFormat="1">
      <c r="A3" s="1318" t="s">
        <v>603</v>
      </c>
      <c r="B3" s="1319" t="s">
        <v>594</v>
      </c>
      <c r="C3" s="1320"/>
      <c r="D3" s="1320"/>
      <c r="E3" s="1320"/>
      <c r="F3" s="1321"/>
      <c r="G3" s="1322" t="s">
        <v>567</v>
      </c>
      <c r="H3" s="1322"/>
      <c r="I3" s="1322"/>
      <c r="J3" s="1322"/>
      <c r="K3" s="1322"/>
    </row>
    <row r="4" spans="1:11" s="443" customFormat="1">
      <c r="A4" s="1318"/>
      <c r="B4" s="455" t="s">
        <v>595</v>
      </c>
      <c r="C4" s="454" t="s">
        <v>596</v>
      </c>
      <c r="D4" s="454" t="s">
        <v>597</v>
      </c>
      <c r="E4" s="454" t="s">
        <v>598</v>
      </c>
      <c r="F4" s="454" t="s">
        <v>599</v>
      </c>
      <c r="G4" s="455" t="s">
        <v>595</v>
      </c>
      <c r="H4" s="454" t="s">
        <v>596</v>
      </c>
      <c r="I4" s="454" t="s">
        <v>597</v>
      </c>
      <c r="J4" s="454" t="s">
        <v>598</v>
      </c>
      <c r="K4" s="454" t="s">
        <v>599</v>
      </c>
    </row>
    <row r="5" spans="1:11" s="443" customFormat="1">
      <c r="A5" s="350" t="s">
        <v>600</v>
      </c>
      <c r="B5" s="456">
        <v>9973.4148407500015</v>
      </c>
      <c r="C5" s="456">
        <v>3218540.861</v>
      </c>
      <c r="D5" s="456">
        <v>941919.4952</v>
      </c>
      <c r="E5" s="456">
        <v>415890.67170000001</v>
      </c>
      <c r="F5" s="456">
        <v>1147225.969</v>
      </c>
      <c r="G5" s="456">
        <v>3577101.2801197506</v>
      </c>
      <c r="H5" s="456">
        <v>3509901.1779999998</v>
      </c>
      <c r="I5" s="456">
        <v>1283445.6569999999</v>
      </c>
      <c r="J5" s="456">
        <v>469462.51429999998</v>
      </c>
      <c r="K5" s="456">
        <v>1119591.5330000001</v>
      </c>
    </row>
    <row r="6" spans="1:11" s="443" customFormat="1">
      <c r="A6" s="350" t="s">
        <v>1160</v>
      </c>
      <c r="B6" s="456"/>
      <c r="C6" s="456">
        <v>52410.92</v>
      </c>
      <c r="D6" s="456">
        <v>110646.38</v>
      </c>
      <c r="E6" s="456">
        <v>102539.23</v>
      </c>
      <c r="F6" s="456">
        <v>334232.06</v>
      </c>
      <c r="G6" s="456"/>
      <c r="H6" s="456">
        <v>507943.26</v>
      </c>
      <c r="I6" s="456">
        <v>168938.75</v>
      </c>
      <c r="J6" s="456">
        <v>66294.429999999993</v>
      </c>
      <c r="K6" s="456">
        <v>147632.73000000001</v>
      </c>
    </row>
    <row r="7" spans="1:11">
      <c r="A7" s="457">
        <v>44302</v>
      </c>
      <c r="B7" s="458"/>
      <c r="C7" s="458">
        <v>52410.92</v>
      </c>
      <c r="D7" s="458">
        <v>110646.38</v>
      </c>
      <c r="E7" s="458">
        <v>102539.23</v>
      </c>
      <c r="F7" s="458">
        <v>334232.06</v>
      </c>
      <c r="G7" s="458"/>
      <c r="H7" s="458">
        <v>507943.26</v>
      </c>
      <c r="I7" s="458">
        <v>168938.75</v>
      </c>
      <c r="J7" s="458">
        <v>66294.429999999993</v>
      </c>
      <c r="K7" s="458">
        <v>147632.73000000001</v>
      </c>
    </row>
    <row r="8" spans="1:11">
      <c r="A8" s="441" t="s">
        <v>500</v>
      </c>
      <c r="B8" s="441"/>
      <c r="C8" s="33"/>
      <c r="D8" s="32"/>
      <c r="E8" s="32"/>
      <c r="F8" s="32"/>
      <c r="G8" s="33"/>
      <c r="H8" s="32"/>
      <c r="I8" s="32"/>
      <c r="J8" s="32"/>
    </row>
    <row r="9" spans="1:11">
      <c r="A9" s="441" t="s">
        <v>604</v>
      </c>
      <c r="B9" s="441"/>
    </row>
    <row r="10" spans="1:11">
      <c r="A10" s="344" t="s">
        <v>1162</v>
      </c>
      <c r="B10" s="344"/>
    </row>
    <row r="11" spans="1:11">
      <c r="A11" s="344" t="s">
        <v>155</v>
      </c>
      <c r="B11" s="344"/>
      <c r="C11" s="344"/>
      <c r="D11" s="344"/>
      <c r="E11" s="344"/>
      <c r="F11" s="344"/>
      <c r="G11" s="344"/>
      <c r="H11" s="344"/>
      <c r="I11" s="344"/>
      <c r="J11" s="344"/>
      <c r="K11" s="31"/>
    </row>
  </sheetData>
  <mergeCells count="4">
    <mergeCell ref="A1:J1"/>
    <mergeCell ref="A3:A4"/>
    <mergeCell ref="B3:F3"/>
    <mergeCell ref="G3:K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K32"/>
  <sheetViews>
    <sheetView workbookViewId="0">
      <selection activeCell="A14" sqref="A14:J14"/>
    </sheetView>
  </sheetViews>
  <sheetFormatPr defaultColWidth="8.85546875" defaultRowHeight="15"/>
  <cols>
    <col min="1" max="1" width="12.28515625" style="19" bestFit="1" customWidth="1"/>
    <col min="2" max="2" width="12.28515625" style="19" customWidth="1"/>
    <col min="3" max="3" width="10.42578125" style="19" bestFit="1" customWidth="1"/>
    <col min="4" max="5" width="9.5703125" style="19" bestFit="1" customWidth="1"/>
    <col min="6" max="6" width="12" style="19" bestFit="1" customWidth="1"/>
    <col min="7" max="7" width="8.42578125" style="19" bestFit="1" customWidth="1"/>
    <col min="8" max="9" width="9.5703125" style="19" bestFit="1" customWidth="1"/>
    <col min="10" max="10" width="10" style="19" bestFit="1" customWidth="1"/>
    <col min="11" max="11" width="12" style="19" bestFit="1" customWidth="1"/>
    <col min="12" max="16384" width="8.85546875" style="19"/>
  </cols>
  <sheetData>
    <row r="1" spans="1:11" ht="15.75" customHeight="1">
      <c r="A1" s="1173" t="s">
        <v>605</v>
      </c>
      <c r="B1" s="1173"/>
      <c r="C1" s="1173"/>
      <c r="D1" s="1173"/>
      <c r="E1" s="1173"/>
      <c r="F1" s="1173"/>
      <c r="G1" s="1173"/>
      <c r="H1" s="1173"/>
      <c r="I1" s="1173"/>
      <c r="J1" s="1173"/>
    </row>
    <row r="2" spans="1:11" ht="15.75" customHeight="1">
      <c r="A2" s="347"/>
      <c r="B2" s="347"/>
      <c r="C2" s="347"/>
      <c r="D2" s="347"/>
      <c r="E2" s="347"/>
      <c r="F2" s="347"/>
      <c r="G2" s="347"/>
      <c r="H2" s="347"/>
      <c r="I2" s="347"/>
      <c r="K2" s="453" t="s">
        <v>606</v>
      </c>
    </row>
    <row r="3" spans="1:11" s="20" customFormat="1" ht="18" customHeight="1">
      <c r="A3" s="1318" t="s">
        <v>603</v>
      </c>
      <c r="B3" s="1319" t="s">
        <v>594</v>
      </c>
      <c r="C3" s="1320"/>
      <c r="D3" s="1320"/>
      <c r="E3" s="1320"/>
      <c r="F3" s="1321"/>
      <c r="G3" s="1322" t="s">
        <v>567</v>
      </c>
      <c r="H3" s="1322"/>
      <c r="I3" s="1322"/>
      <c r="J3" s="1322"/>
      <c r="K3" s="1322"/>
    </row>
    <row r="4" spans="1:11" s="20" customFormat="1" ht="18" customHeight="1">
      <c r="A4" s="1318"/>
      <c r="B4" s="455" t="s">
        <v>595</v>
      </c>
      <c r="C4" s="454" t="s">
        <v>596</v>
      </c>
      <c r="D4" s="454" t="s">
        <v>597</v>
      </c>
      <c r="E4" s="454" t="s">
        <v>598</v>
      </c>
      <c r="F4" s="454" t="s">
        <v>599</v>
      </c>
      <c r="G4" s="455" t="s">
        <v>595</v>
      </c>
      <c r="H4" s="454" t="s">
        <v>596</v>
      </c>
      <c r="I4" s="454" t="s">
        <v>597</v>
      </c>
      <c r="J4" s="454" t="s">
        <v>598</v>
      </c>
      <c r="K4" s="454" t="s">
        <v>599</v>
      </c>
    </row>
    <row r="5" spans="1:11" s="21" customFormat="1" ht="17.25" customHeight="1">
      <c r="A5" s="459" t="s">
        <v>600</v>
      </c>
      <c r="B5" s="545">
        <v>1.5148500000000001E-2</v>
      </c>
      <c r="C5" s="546">
        <v>89941.322620000006</v>
      </c>
      <c r="D5" s="546">
        <v>8329.7666470000004</v>
      </c>
      <c r="E5" s="546">
        <v>8.8354097500000002</v>
      </c>
      <c r="F5" s="546">
        <v>0.25720999999999999</v>
      </c>
      <c r="G5" s="546">
        <v>34.702861499999997</v>
      </c>
      <c r="H5" s="546">
        <v>54.151687500000001</v>
      </c>
      <c r="I5" s="546">
        <v>2.8574487500000001</v>
      </c>
      <c r="J5" s="547">
        <v>0</v>
      </c>
      <c r="K5" s="547">
        <v>0</v>
      </c>
    </row>
    <row r="6" spans="1:11" s="21" customFormat="1" ht="17.25" customHeight="1">
      <c r="A6" s="459" t="s">
        <v>1160</v>
      </c>
      <c r="B6" s="545"/>
      <c r="C6" s="546">
        <v>9153.1826639999999</v>
      </c>
      <c r="D6" s="546">
        <v>471.9843563</v>
      </c>
      <c r="E6" s="546">
        <v>0</v>
      </c>
      <c r="F6" s="546">
        <v>0</v>
      </c>
      <c r="G6" s="546"/>
      <c r="H6" s="546">
        <v>0.46861575</v>
      </c>
      <c r="I6" s="546">
        <v>0</v>
      </c>
      <c r="J6" s="546">
        <v>0</v>
      </c>
      <c r="K6" s="546">
        <v>0</v>
      </c>
    </row>
    <row r="7" spans="1:11" s="20" customFormat="1" ht="17.25" customHeight="1">
      <c r="A7" s="460">
        <v>44287</v>
      </c>
      <c r="B7" s="548"/>
      <c r="C7" s="549">
        <v>9153.1826639999999</v>
      </c>
      <c r="D7" s="549">
        <v>471.9843563</v>
      </c>
      <c r="E7" s="548">
        <v>0</v>
      </c>
      <c r="F7" s="548">
        <v>0</v>
      </c>
      <c r="G7" s="548"/>
      <c r="H7" s="548">
        <v>0.46861575</v>
      </c>
      <c r="I7" s="548">
        <v>0</v>
      </c>
      <c r="J7" s="548">
        <v>0</v>
      </c>
      <c r="K7" s="548">
        <v>0</v>
      </c>
    </row>
    <row r="8" spans="1:11">
      <c r="A8" s="441" t="s">
        <v>500</v>
      </c>
      <c r="B8" s="441"/>
      <c r="C8" s="32"/>
      <c r="D8" s="32"/>
      <c r="E8" s="32"/>
      <c r="F8" s="32"/>
      <c r="G8" s="32"/>
      <c r="H8" s="32"/>
      <c r="I8" s="32"/>
      <c r="J8" s="32"/>
      <c r="K8" s="20"/>
    </row>
    <row r="9" spans="1:11">
      <c r="A9" s="441" t="s">
        <v>601</v>
      </c>
      <c r="B9" s="441"/>
      <c r="C9" s="32"/>
      <c r="D9" s="32"/>
      <c r="E9" s="32"/>
      <c r="F9" s="32"/>
      <c r="G9" s="32"/>
      <c r="H9" s="32"/>
      <c r="I9" s="32"/>
      <c r="J9" s="32"/>
      <c r="K9" s="20"/>
    </row>
    <row r="10" spans="1:11">
      <c r="A10" s="550" t="s">
        <v>1047</v>
      </c>
      <c r="B10" s="441"/>
      <c r="C10" s="32"/>
      <c r="D10" s="32"/>
      <c r="E10" s="32"/>
      <c r="F10" s="32"/>
      <c r="G10" s="32"/>
      <c r="H10" s="32"/>
      <c r="I10" s="32"/>
      <c r="J10" s="32"/>
      <c r="K10" s="20"/>
    </row>
    <row r="11" spans="1:11">
      <c r="A11" s="550" t="s">
        <v>1048</v>
      </c>
      <c r="B11" s="441"/>
      <c r="C11" s="32"/>
      <c r="D11" s="32"/>
      <c r="E11" s="32"/>
      <c r="F11" s="32"/>
      <c r="G11" s="32"/>
      <c r="H11" s="32"/>
      <c r="I11" s="32"/>
      <c r="J11" s="32"/>
      <c r="K11" s="20"/>
    </row>
    <row r="12" spans="1:11">
      <c r="A12" s="550" t="s">
        <v>1049</v>
      </c>
      <c r="B12" s="441"/>
      <c r="C12" s="32"/>
      <c r="D12" s="32"/>
      <c r="E12" s="32"/>
      <c r="F12" s="32"/>
      <c r="G12" s="32"/>
      <c r="H12" s="32"/>
      <c r="I12" s="32"/>
      <c r="J12" s="32"/>
      <c r="K12" s="20"/>
    </row>
    <row r="13" spans="1:11">
      <c r="A13" s="1138" t="s">
        <v>1162</v>
      </c>
      <c r="B13" s="1138"/>
      <c r="C13" s="1138"/>
      <c r="D13" s="1138"/>
      <c r="E13" s="1138"/>
      <c r="F13" s="1138"/>
      <c r="G13" s="1138"/>
      <c r="H13" s="1138"/>
      <c r="I13" s="1138"/>
      <c r="J13" s="1138"/>
      <c r="K13" s="20"/>
    </row>
    <row r="14" spans="1:11">
      <c r="A14" s="1138" t="s">
        <v>126</v>
      </c>
      <c r="B14" s="1138"/>
      <c r="C14" s="1138"/>
      <c r="D14" s="1138"/>
      <c r="E14" s="1138"/>
      <c r="F14" s="1138"/>
      <c r="G14" s="1138"/>
      <c r="H14" s="1138"/>
      <c r="I14" s="1138"/>
      <c r="J14" s="1138"/>
      <c r="K14" s="20"/>
    </row>
    <row r="16" spans="1:11">
      <c r="B16" s="68"/>
      <c r="C16" s="68"/>
      <c r="D16" s="68"/>
      <c r="E16" s="68"/>
      <c r="F16" s="68"/>
      <c r="G16" s="68"/>
      <c r="H16" s="68"/>
      <c r="I16" s="68"/>
      <c r="J16" s="68"/>
      <c r="K16" s="68"/>
    </row>
    <row r="17" spans="2:11">
      <c r="B17" s="68"/>
      <c r="C17" s="68"/>
      <c r="D17" s="68"/>
      <c r="E17" s="68"/>
      <c r="F17" s="68"/>
      <c r="G17" s="68"/>
      <c r="H17" s="68"/>
      <c r="I17" s="68"/>
      <c r="J17" s="68"/>
      <c r="K17" s="68"/>
    </row>
    <row r="18" spans="2:11">
      <c r="B18" s="68"/>
      <c r="C18" s="68"/>
      <c r="D18" s="68"/>
      <c r="E18" s="68"/>
      <c r="F18" s="68"/>
      <c r="G18" s="68"/>
      <c r="H18" s="68"/>
      <c r="I18" s="68"/>
      <c r="J18" s="68"/>
      <c r="K18" s="68"/>
    </row>
    <row r="19" spans="2:11">
      <c r="B19" s="461"/>
      <c r="C19" s="461"/>
      <c r="D19" s="461"/>
      <c r="E19" s="461"/>
      <c r="F19" s="461"/>
      <c r="G19" s="461"/>
      <c r="H19" s="461"/>
      <c r="I19" s="461"/>
      <c r="J19" s="461"/>
      <c r="K19" s="461"/>
    </row>
    <row r="20" spans="2:11">
      <c r="B20" s="461"/>
      <c r="C20" s="461"/>
      <c r="D20" s="461"/>
      <c r="E20" s="461"/>
      <c r="F20" s="461"/>
      <c r="G20" s="461"/>
      <c r="H20" s="461"/>
      <c r="I20" s="461"/>
      <c r="J20" s="461"/>
      <c r="K20" s="461"/>
    </row>
    <row r="21" spans="2:11">
      <c r="B21" s="461"/>
      <c r="C21" s="461"/>
      <c r="D21" s="461"/>
      <c r="E21" s="461"/>
      <c r="F21" s="461"/>
      <c r="G21" s="461"/>
      <c r="H21" s="461"/>
      <c r="I21" s="461"/>
      <c r="J21" s="461"/>
      <c r="K21" s="461"/>
    </row>
    <row r="22" spans="2:11">
      <c r="B22" s="461"/>
      <c r="C22" s="461"/>
      <c r="D22" s="461"/>
      <c r="E22" s="461"/>
      <c r="F22" s="461"/>
      <c r="G22" s="461"/>
      <c r="H22" s="461"/>
      <c r="I22" s="461"/>
      <c r="J22" s="461"/>
      <c r="K22" s="461"/>
    </row>
    <row r="23" spans="2:11">
      <c r="B23" s="461"/>
      <c r="C23" s="461"/>
      <c r="D23" s="461"/>
      <c r="E23" s="461"/>
      <c r="F23" s="461"/>
      <c r="G23" s="461"/>
      <c r="H23" s="461"/>
      <c r="I23" s="461"/>
      <c r="J23" s="461"/>
      <c r="K23" s="461"/>
    </row>
    <row r="24" spans="2:11">
      <c r="B24" s="461"/>
      <c r="C24" s="461"/>
      <c r="D24" s="461"/>
      <c r="E24" s="461"/>
      <c r="F24" s="461"/>
      <c r="G24" s="461"/>
      <c r="H24" s="461"/>
      <c r="I24" s="461"/>
      <c r="J24" s="461"/>
      <c r="K24" s="461"/>
    </row>
    <row r="25" spans="2:11">
      <c r="B25" s="461"/>
      <c r="C25" s="461"/>
      <c r="D25" s="461"/>
      <c r="E25" s="461"/>
      <c r="F25" s="461"/>
      <c r="G25" s="461"/>
      <c r="H25" s="461"/>
      <c r="I25" s="461"/>
      <c r="J25" s="461"/>
      <c r="K25" s="461"/>
    </row>
    <row r="26" spans="2:11">
      <c r="B26" s="461"/>
      <c r="C26" s="461"/>
      <c r="D26" s="461"/>
      <c r="E26" s="461"/>
      <c r="F26" s="461"/>
      <c r="G26" s="461"/>
      <c r="H26" s="461"/>
      <c r="I26" s="461"/>
      <c r="J26" s="461"/>
      <c r="K26" s="461"/>
    </row>
    <row r="27" spans="2:11">
      <c r="B27" s="461"/>
      <c r="C27" s="461"/>
      <c r="D27" s="461"/>
      <c r="E27" s="461"/>
      <c r="F27" s="461"/>
      <c r="G27" s="461"/>
      <c r="H27" s="461"/>
      <c r="I27" s="461"/>
      <c r="J27" s="461"/>
      <c r="K27" s="461"/>
    </row>
    <row r="28" spans="2:11">
      <c r="B28" s="461"/>
      <c r="C28" s="461"/>
      <c r="D28" s="461"/>
      <c r="E28" s="461"/>
      <c r="F28" s="461"/>
      <c r="G28" s="461"/>
      <c r="H28" s="461"/>
      <c r="I28" s="461"/>
      <c r="J28" s="461"/>
      <c r="K28" s="461"/>
    </row>
    <row r="29" spans="2:11">
      <c r="B29" s="461"/>
      <c r="C29" s="461"/>
      <c r="D29" s="461"/>
      <c r="E29" s="461"/>
      <c r="F29" s="461"/>
      <c r="G29" s="461"/>
      <c r="H29" s="461"/>
      <c r="I29" s="461"/>
      <c r="J29" s="461"/>
      <c r="K29" s="461"/>
    </row>
    <row r="30" spans="2:11">
      <c r="B30" s="461"/>
      <c r="C30" s="461"/>
      <c r="D30" s="461"/>
      <c r="E30" s="461"/>
      <c r="F30" s="461"/>
      <c r="G30" s="461"/>
      <c r="H30" s="461"/>
      <c r="I30" s="461"/>
      <c r="J30" s="461"/>
      <c r="K30" s="461"/>
    </row>
    <row r="31" spans="2:11">
      <c r="B31" s="461"/>
      <c r="C31" s="461"/>
      <c r="D31" s="461"/>
      <c r="E31" s="461"/>
      <c r="F31" s="461"/>
      <c r="G31" s="461"/>
      <c r="H31" s="461"/>
      <c r="I31" s="461"/>
      <c r="J31" s="461"/>
      <c r="K31" s="461"/>
    </row>
    <row r="32" spans="2:11">
      <c r="B32" s="68"/>
      <c r="C32" s="68"/>
      <c r="D32" s="68"/>
      <c r="E32" s="68"/>
      <c r="F32" s="68"/>
      <c r="G32" s="68"/>
      <c r="H32" s="68"/>
      <c r="I32" s="68"/>
      <c r="J32" s="68"/>
      <c r="K32" s="68"/>
    </row>
  </sheetData>
  <mergeCells count="6">
    <mergeCell ref="A14:J14"/>
    <mergeCell ref="A1:J1"/>
    <mergeCell ref="A3:A4"/>
    <mergeCell ref="B3:F3"/>
    <mergeCell ref="G3:K3"/>
    <mergeCell ref="A13:J1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U14"/>
  <sheetViews>
    <sheetView zoomScale="115" zoomScaleNormal="115" workbookViewId="0">
      <selection activeCell="F20" sqref="F20"/>
    </sheetView>
  </sheetViews>
  <sheetFormatPr defaultColWidth="8.85546875" defaultRowHeight="15"/>
  <cols>
    <col min="1" max="1" width="12.140625" style="19" bestFit="1" customWidth="1"/>
    <col min="2" max="2" width="8.85546875" style="19" customWidth="1"/>
    <col min="3" max="3" width="10.5703125" style="19" customWidth="1"/>
    <col min="4" max="4" width="10.28515625" style="19" customWidth="1"/>
    <col min="5" max="5" width="9.42578125" style="19" bestFit="1" customWidth="1"/>
    <col min="6" max="6" width="9.140625" style="19" bestFit="1" customWidth="1"/>
    <col min="7" max="7" width="10.7109375" style="19" bestFit="1" customWidth="1"/>
    <col min="8" max="8" width="9.140625" style="19" bestFit="1" customWidth="1"/>
    <col min="9" max="9" width="9.42578125" style="19" bestFit="1" customWidth="1"/>
    <col min="10" max="10" width="9.140625" style="19" bestFit="1" customWidth="1"/>
    <col min="11" max="11" width="10.7109375" style="19" bestFit="1" customWidth="1"/>
    <col min="12" max="12" width="9.140625" style="19" customWidth="1"/>
    <col min="13" max="13" width="8.5703125" style="19" bestFit="1" customWidth="1"/>
    <col min="14" max="14" width="9.140625" style="19" bestFit="1" customWidth="1"/>
    <col min="15" max="15" width="9.42578125" style="19" bestFit="1" customWidth="1"/>
    <col min="16" max="16" width="9.140625" style="19" bestFit="1" customWidth="1"/>
    <col min="17" max="17" width="9.42578125" style="19" bestFit="1" customWidth="1"/>
    <col min="18" max="18" width="9.140625" style="19" bestFit="1" customWidth="1"/>
    <col min="19" max="19" width="4.7109375" style="19" bestFit="1" customWidth="1"/>
    <col min="20" max="16384" width="8.85546875" style="19"/>
  </cols>
  <sheetData>
    <row r="1" spans="1:21">
      <c r="A1" s="1102" t="s">
        <v>607</v>
      </c>
      <c r="B1" s="1102"/>
      <c r="C1" s="1102"/>
      <c r="D1" s="1102"/>
      <c r="E1" s="1102"/>
      <c r="F1" s="1102"/>
      <c r="G1" s="1102"/>
      <c r="H1" s="1102"/>
      <c r="I1" s="1102"/>
      <c r="J1" s="1102"/>
      <c r="K1" s="1102"/>
      <c r="L1" s="1102"/>
      <c r="M1" s="1102"/>
      <c r="N1" s="1102"/>
      <c r="O1" s="1102"/>
      <c r="P1" s="1102"/>
      <c r="Q1" s="1102"/>
    </row>
    <row r="2" spans="1:21" s="20" customFormat="1">
      <c r="A2" s="1251" t="s">
        <v>68</v>
      </c>
      <c r="B2" s="1251" t="s">
        <v>109</v>
      </c>
      <c r="C2" s="1254" t="s">
        <v>85</v>
      </c>
      <c r="D2" s="1255"/>
      <c r="E2" s="1255"/>
      <c r="F2" s="1256"/>
      <c r="G2" s="1254" t="s">
        <v>86</v>
      </c>
      <c r="H2" s="1255"/>
      <c r="I2" s="1255"/>
      <c r="J2" s="1255"/>
      <c r="K2" s="1255"/>
      <c r="L2" s="1255"/>
      <c r="M2" s="1255"/>
      <c r="N2" s="1256"/>
      <c r="O2" s="1254" t="s">
        <v>87</v>
      </c>
      <c r="P2" s="1255"/>
      <c r="Q2" s="1255"/>
      <c r="R2" s="1256"/>
    </row>
    <row r="3" spans="1:21" s="20" customFormat="1" ht="40.5" customHeight="1">
      <c r="A3" s="1252"/>
      <c r="B3" s="1252"/>
      <c r="C3" s="1323" t="s">
        <v>608</v>
      </c>
      <c r="D3" s="1324"/>
      <c r="E3" s="1257" t="s">
        <v>609</v>
      </c>
      <c r="F3" s="1258"/>
      <c r="G3" s="1323" t="s">
        <v>608</v>
      </c>
      <c r="H3" s="1324"/>
      <c r="I3" s="1323" t="s">
        <v>1050</v>
      </c>
      <c r="J3" s="1324"/>
      <c r="K3" s="1323" t="s">
        <v>53</v>
      </c>
      <c r="L3" s="1324"/>
      <c r="M3" s="1257" t="s">
        <v>610</v>
      </c>
      <c r="N3" s="1258"/>
      <c r="O3" s="1323" t="s">
        <v>611</v>
      </c>
      <c r="P3" s="1324"/>
      <c r="Q3" s="1323" t="s">
        <v>612</v>
      </c>
      <c r="R3" s="1324"/>
    </row>
    <row r="4" spans="1:21" s="20" customFormat="1" ht="47.25" customHeight="1">
      <c r="A4" s="1253"/>
      <c r="B4" s="1253"/>
      <c r="C4" s="349" t="s">
        <v>558</v>
      </c>
      <c r="D4" s="389" t="s">
        <v>613</v>
      </c>
      <c r="E4" s="349" t="s">
        <v>558</v>
      </c>
      <c r="F4" s="389" t="s">
        <v>561</v>
      </c>
      <c r="G4" s="389" t="s">
        <v>523</v>
      </c>
      <c r="H4" s="389" t="s">
        <v>613</v>
      </c>
      <c r="I4" s="389" t="s">
        <v>523</v>
      </c>
      <c r="J4" s="389" t="s">
        <v>613</v>
      </c>
      <c r="K4" s="389" t="s">
        <v>523</v>
      </c>
      <c r="L4" s="389" t="s">
        <v>613</v>
      </c>
      <c r="M4" s="389" t="s">
        <v>523</v>
      </c>
      <c r="N4" s="389" t="s">
        <v>561</v>
      </c>
      <c r="O4" s="349" t="s">
        <v>559</v>
      </c>
      <c r="P4" s="389" t="s">
        <v>613</v>
      </c>
      <c r="Q4" s="349" t="s">
        <v>558</v>
      </c>
      <c r="R4" s="389" t="s">
        <v>561</v>
      </c>
    </row>
    <row r="5" spans="1:21" s="21" customFormat="1">
      <c r="A5" s="350" t="s">
        <v>600</v>
      </c>
      <c r="B5" s="351">
        <v>245</v>
      </c>
      <c r="C5" s="356">
        <v>2094000</v>
      </c>
      <c r="D5" s="356">
        <v>42233.659599999999</v>
      </c>
      <c r="E5" s="356">
        <v>7472</v>
      </c>
      <c r="F5" s="356">
        <v>149.12708264</v>
      </c>
      <c r="G5" s="356">
        <v>4800806</v>
      </c>
      <c r="H5" s="356">
        <v>97390.502330000003</v>
      </c>
      <c r="I5" s="356">
        <v>32188</v>
      </c>
      <c r="J5" s="356">
        <v>649.18060000000003</v>
      </c>
      <c r="K5" s="356">
        <v>0</v>
      </c>
      <c r="L5" s="356">
        <v>0</v>
      </c>
      <c r="M5" s="356">
        <v>0</v>
      </c>
      <c r="N5" s="356">
        <v>0</v>
      </c>
      <c r="O5" s="356">
        <v>0</v>
      </c>
      <c r="P5" s="356">
        <v>0</v>
      </c>
      <c r="Q5" s="356">
        <v>0</v>
      </c>
      <c r="R5" s="356">
        <v>0</v>
      </c>
    </row>
    <row r="6" spans="1:21" s="21" customFormat="1">
      <c r="A6" s="350" t="s">
        <v>1160</v>
      </c>
      <c r="B6" s="351">
        <v>17</v>
      </c>
      <c r="C6" s="351">
        <v>7751</v>
      </c>
      <c r="D6" s="351">
        <v>155.46360000000001</v>
      </c>
      <c r="E6" s="356">
        <v>100</v>
      </c>
      <c r="F6" s="356">
        <v>1.9933529999999999</v>
      </c>
      <c r="G6" s="351">
        <v>120931</v>
      </c>
      <c r="H6" s="351">
        <v>2364.85</v>
      </c>
      <c r="I6" s="351">
        <v>27378</v>
      </c>
      <c r="J6" s="351">
        <v>561.4</v>
      </c>
      <c r="K6" s="356">
        <v>0</v>
      </c>
      <c r="L6" s="356">
        <v>0</v>
      </c>
      <c r="M6" s="356">
        <v>0</v>
      </c>
      <c r="N6" s="356">
        <v>0</v>
      </c>
      <c r="O6" s="356">
        <v>0</v>
      </c>
      <c r="P6" s="356">
        <v>0</v>
      </c>
      <c r="Q6" s="356">
        <v>0</v>
      </c>
      <c r="R6" s="356">
        <v>0</v>
      </c>
    </row>
    <row r="7" spans="1:21" s="20" customFormat="1">
      <c r="A7" s="462" t="s">
        <v>1163</v>
      </c>
      <c r="B7" s="361">
        <v>17</v>
      </c>
      <c r="C7" s="362">
        <v>7751</v>
      </c>
      <c r="D7" s="362">
        <v>155.46360000000001</v>
      </c>
      <c r="E7" s="362">
        <v>100</v>
      </c>
      <c r="F7" s="362">
        <v>1.9933529999999999</v>
      </c>
      <c r="G7" s="362">
        <v>120931</v>
      </c>
      <c r="H7" s="362">
        <v>2364.85</v>
      </c>
      <c r="I7" s="362">
        <v>27378</v>
      </c>
      <c r="J7" s="362">
        <v>561.4</v>
      </c>
      <c r="K7" s="356">
        <v>0</v>
      </c>
      <c r="L7" s="356">
        <v>0</v>
      </c>
      <c r="M7" s="356">
        <v>0</v>
      </c>
      <c r="N7" s="356">
        <v>0</v>
      </c>
      <c r="O7" s="356">
        <v>0</v>
      </c>
      <c r="P7" s="356">
        <v>0</v>
      </c>
      <c r="Q7" s="356">
        <v>0</v>
      </c>
      <c r="R7" s="356">
        <v>0</v>
      </c>
    </row>
    <row r="8" spans="1:21" s="20" customFormat="1">
      <c r="A8" s="441" t="s">
        <v>36</v>
      </c>
      <c r="B8" s="19"/>
      <c r="C8" s="19"/>
      <c r="D8" s="19"/>
      <c r="E8" s="19"/>
      <c r="F8" s="19"/>
      <c r="G8" s="19"/>
      <c r="H8" s="19"/>
      <c r="I8" s="19"/>
      <c r="J8" s="19"/>
      <c r="K8" s="19"/>
      <c r="L8" s="19"/>
      <c r="M8" s="19"/>
      <c r="N8" s="19"/>
      <c r="O8" s="19"/>
      <c r="P8" s="19"/>
      <c r="Q8" s="19"/>
      <c r="R8" s="19"/>
      <c r="S8" s="19"/>
      <c r="T8" s="19"/>
      <c r="U8" s="19"/>
    </row>
    <row r="9" spans="1:21" s="20" customFormat="1" ht="15" customHeight="1">
      <c r="A9" s="1138" t="s">
        <v>614</v>
      </c>
      <c r="B9" s="1138"/>
      <c r="C9" s="1138"/>
      <c r="D9" s="1138"/>
      <c r="E9" s="1138"/>
      <c r="F9" s="1138"/>
      <c r="G9" s="1138"/>
      <c r="H9" s="1138"/>
      <c r="I9" s="1138"/>
      <c r="J9" s="1138"/>
      <c r="K9" s="1138"/>
      <c r="L9" s="1138"/>
      <c r="M9" s="1138"/>
      <c r="N9" s="1138"/>
      <c r="O9" s="1138"/>
      <c r="P9" s="1138"/>
      <c r="Q9" s="1138"/>
      <c r="R9" s="1138"/>
      <c r="S9" s="19"/>
      <c r="T9" s="19"/>
      <c r="U9" s="19"/>
    </row>
    <row r="10" spans="1:21" ht="15" customHeight="1">
      <c r="A10" s="1138" t="s">
        <v>615</v>
      </c>
      <c r="B10" s="1138"/>
      <c r="C10" s="1138"/>
      <c r="D10" s="1138"/>
      <c r="E10" s="1138"/>
      <c r="F10" s="1138"/>
      <c r="G10" s="1138"/>
      <c r="H10" s="1138"/>
      <c r="I10" s="1138"/>
      <c r="J10" s="1138"/>
      <c r="K10" s="1138"/>
      <c r="L10" s="1138"/>
      <c r="M10" s="1138"/>
      <c r="N10" s="1138"/>
      <c r="O10" s="1138"/>
      <c r="P10" s="1138"/>
      <c r="Q10" s="1138"/>
      <c r="R10" s="1138"/>
    </row>
    <row r="11" spans="1:21" ht="15" customHeight="1">
      <c r="A11" s="1138" t="s">
        <v>616</v>
      </c>
      <c r="B11" s="1138"/>
      <c r="C11" s="1138"/>
      <c r="D11" s="1138"/>
      <c r="E11" s="1138"/>
      <c r="F11" s="1138"/>
      <c r="G11" s="1138"/>
      <c r="H11" s="1138"/>
      <c r="I11" s="1138"/>
      <c r="J11" s="1138"/>
      <c r="K11" s="1138"/>
      <c r="L11" s="1138"/>
      <c r="M11" s="1138"/>
      <c r="N11" s="1138"/>
      <c r="O11" s="1138"/>
      <c r="P11" s="1138"/>
      <c r="Q11" s="1138"/>
      <c r="R11" s="1138"/>
    </row>
    <row r="12" spans="1:21" ht="15" customHeight="1">
      <c r="A12" s="1138" t="s">
        <v>617</v>
      </c>
      <c r="B12" s="1138"/>
      <c r="C12" s="1138"/>
      <c r="D12" s="1138"/>
      <c r="E12" s="1138"/>
      <c r="F12" s="1138"/>
      <c r="G12" s="1138"/>
      <c r="H12" s="1138"/>
      <c r="I12" s="1138"/>
      <c r="J12" s="1138"/>
      <c r="K12" s="1138"/>
      <c r="L12" s="1138"/>
      <c r="M12" s="1138"/>
      <c r="N12" s="1138"/>
      <c r="O12" s="1138"/>
      <c r="P12" s="1138"/>
      <c r="Q12" s="1138"/>
      <c r="R12" s="1138"/>
    </row>
    <row r="13" spans="1:21" ht="15" customHeight="1">
      <c r="A13" s="1138" t="s">
        <v>1162</v>
      </c>
      <c r="B13" s="1138"/>
      <c r="C13" s="1138"/>
      <c r="D13" s="1138"/>
      <c r="E13" s="1138"/>
      <c r="F13" s="1138"/>
      <c r="G13" s="1138"/>
      <c r="H13" s="1138"/>
      <c r="I13" s="1138"/>
      <c r="J13" s="1138"/>
      <c r="K13" s="1138"/>
      <c r="L13" s="1138"/>
      <c r="M13" s="1138"/>
      <c r="N13" s="1138"/>
      <c r="O13" s="1138"/>
      <c r="P13" s="1138"/>
      <c r="Q13" s="1138"/>
      <c r="R13" s="1138"/>
    </row>
    <row r="14" spans="1:21" ht="15" customHeight="1">
      <c r="A14" s="1138" t="s">
        <v>618</v>
      </c>
      <c r="B14" s="1138"/>
      <c r="C14" s="1138"/>
      <c r="D14" s="1138"/>
      <c r="E14" s="1138"/>
      <c r="F14" s="1138"/>
      <c r="G14" s="1138"/>
      <c r="H14" s="1138"/>
      <c r="I14" s="1138"/>
      <c r="J14" s="1138"/>
      <c r="K14" s="1138"/>
      <c r="L14" s="1138"/>
      <c r="M14" s="1138"/>
      <c r="N14" s="1138"/>
      <c r="O14" s="1138"/>
      <c r="P14" s="1138"/>
      <c r="Q14" s="1138"/>
      <c r="R14" s="1138"/>
    </row>
  </sheetData>
  <mergeCells count="20">
    <mergeCell ref="A11:R11"/>
    <mergeCell ref="A12:R12"/>
    <mergeCell ref="A13:R13"/>
    <mergeCell ref="A14:R14"/>
    <mergeCell ref="K3:L3"/>
    <mergeCell ref="M3:N3"/>
    <mergeCell ref="O3:P3"/>
    <mergeCell ref="Q3:R3"/>
    <mergeCell ref="A9:R9"/>
    <mergeCell ref="A10:R10"/>
    <mergeCell ref="A1:Q1"/>
    <mergeCell ref="A2:A4"/>
    <mergeCell ref="B2:B4"/>
    <mergeCell ref="C2:F2"/>
    <mergeCell ref="G2:N2"/>
    <mergeCell ref="O2:R2"/>
    <mergeCell ref="C3:D3"/>
    <mergeCell ref="E3:F3"/>
    <mergeCell ref="G3:H3"/>
    <mergeCell ref="I3:J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I18"/>
  <sheetViews>
    <sheetView zoomScaleNormal="100" workbookViewId="0">
      <selection activeCell="J20" sqref="J20"/>
    </sheetView>
  </sheetViews>
  <sheetFormatPr defaultColWidth="8.85546875" defaultRowHeight="15"/>
  <cols>
    <col min="1" max="1" width="14.7109375" style="19" bestFit="1" customWidth="1"/>
    <col min="2" max="9" width="10.5703125" style="19" bestFit="1" customWidth="1"/>
    <col min="10" max="16384" width="8.85546875" style="19"/>
  </cols>
  <sheetData>
    <row r="1" spans="1:9" ht="15" customHeight="1">
      <c r="A1" s="1146" t="s">
        <v>619</v>
      </c>
      <c r="B1" s="1146"/>
      <c r="C1" s="1146"/>
      <c r="D1" s="1146"/>
      <c r="E1" s="1146"/>
      <c r="F1" s="1146"/>
      <c r="G1" s="1146"/>
      <c r="H1" s="1146"/>
    </row>
    <row r="2" spans="1:9" ht="15" customHeight="1">
      <c r="A2" s="340"/>
      <c r="B2" s="340"/>
      <c r="C2" s="340"/>
      <c r="D2" s="340"/>
      <c r="E2" s="340"/>
      <c r="H2" s="340"/>
      <c r="I2" s="342" t="s">
        <v>593</v>
      </c>
    </row>
    <row r="3" spans="1:9" s="20" customFormat="1" ht="18" customHeight="1">
      <c r="A3" s="1259" t="s">
        <v>68</v>
      </c>
      <c r="B3" s="1254" t="s">
        <v>85</v>
      </c>
      <c r="C3" s="1255"/>
      <c r="D3" s="1325" t="s">
        <v>86</v>
      </c>
      <c r="E3" s="1325"/>
      <c r="F3" s="1325"/>
      <c r="G3" s="1325"/>
      <c r="H3" s="1255" t="s">
        <v>87</v>
      </c>
      <c r="I3" s="1256"/>
    </row>
    <row r="4" spans="1:9" s="20" customFormat="1" ht="18" customHeight="1">
      <c r="A4" s="1305"/>
      <c r="B4" s="1326" t="s">
        <v>608</v>
      </c>
      <c r="C4" s="1326"/>
      <c r="D4" s="1326" t="s">
        <v>608</v>
      </c>
      <c r="E4" s="1326"/>
      <c r="F4" s="1326" t="s">
        <v>1050</v>
      </c>
      <c r="G4" s="1326"/>
      <c r="H4" s="1254" t="s">
        <v>608</v>
      </c>
      <c r="I4" s="1256"/>
    </row>
    <row r="5" spans="1:9" s="20" customFormat="1" ht="37.5" customHeight="1">
      <c r="A5" s="1260"/>
      <c r="B5" s="389" t="s">
        <v>534</v>
      </c>
      <c r="C5" s="463" t="s">
        <v>620</v>
      </c>
      <c r="D5" s="463" t="s">
        <v>621</v>
      </c>
      <c r="E5" s="463" t="s">
        <v>620</v>
      </c>
      <c r="F5" s="463" t="s">
        <v>622</v>
      </c>
      <c r="G5" s="463" t="s">
        <v>623</v>
      </c>
      <c r="H5" s="349" t="s">
        <v>621</v>
      </c>
      <c r="I5" s="463" t="s">
        <v>620</v>
      </c>
    </row>
    <row r="6" spans="1:9" s="21" customFormat="1" ht="18" customHeight="1">
      <c r="A6" s="350" t="s">
        <v>600</v>
      </c>
      <c r="B6" s="464">
        <v>357.91894000000002</v>
      </c>
      <c r="C6" s="464">
        <v>3.8186390000000001</v>
      </c>
      <c r="D6" s="464">
        <v>455.83519052000003</v>
      </c>
      <c r="E6" s="464">
        <v>5.1228772200000003</v>
      </c>
      <c r="F6" s="464">
        <v>2.83</v>
      </c>
      <c r="G6" s="464">
        <v>2.3698597600000002</v>
      </c>
      <c r="H6" s="464">
        <v>0</v>
      </c>
      <c r="I6" s="464">
        <v>0</v>
      </c>
    </row>
    <row r="7" spans="1:9" s="21" customFormat="1" ht="18" customHeight="1">
      <c r="A7" s="350" t="s">
        <v>1160</v>
      </c>
      <c r="B7" s="464">
        <v>16.650371</v>
      </c>
      <c r="C7" s="464">
        <v>8.3040000000000006E-3</v>
      </c>
      <c r="D7" s="464">
        <v>28.056342000000001</v>
      </c>
      <c r="E7" s="464">
        <v>0.49324346000000002</v>
      </c>
      <c r="F7" s="464">
        <v>0</v>
      </c>
      <c r="G7" s="464">
        <v>0</v>
      </c>
      <c r="H7" s="464">
        <v>0</v>
      </c>
      <c r="I7" s="464">
        <v>0</v>
      </c>
    </row>
    <row r="8" spans="1:9" s="20" customFormat="1" ht="18" customHeight="1">
      <c r="A8" s="462" t="s">
        <v>1163</v>
      </c>
      <c r="B8" s="465">
        <v>16.650371</v>
      </c>
      <c r="C8" s="465">
        <v>8.3040000000000006E-3</v>
      </c>
      <c r="D8" s="465">
        <v>28.056342000000001</v>
      </c>
      <c r="E8" s="465">
        <v>0.49324346000000002</v>
      </c>
      <c r="F8" s="465">
        <v>0</v>
      </c>
      <c r="G8" s="465">
        <v>0</v>
      </c>
      <c r="H8" s="465">
        <v>0</v>
      </c>
      <c r="I8" s="465">
        <v>0</v>
      </c>
    </row>
    <row r="9" spans="1:9" s="20" customFormat="1">
      <c r="A9" s="27" t="s">
        <v>500</v>
      </c>
      <c r="B9" s="438"/>
      <c r="C9" s="438"/>
      <c r="D9" s="438"/>
      <c r="E9" s="438"/>
      <c r="F9" s="466"/>
      <c r="G9" s="466"/>
    </row>
    <row r="10" spans="1:9" s="20" customFormat="1">
      <c r="A10" s="19" t="s">
        <v>624</v>
      </c>
      <c r="B10" s="19"/>
      <c r="C10" s="19"/>
      <c r="D10" s="19"/>
      <c r="E10" s="19"/>
      <c r="F10" s="19"/>
      <c r="G10" s="19"/>
    </row>
    <row r="11" spans="1:9" s="20" customFormat="1">
      <c r="A11" s="19" t="s">
        <v>625</v>
      </c>
      <c r="B11" s="19"/>
      <c r="C11" s="19"/>
      <c r="D11" s="19"/>
      <c r="E11" s="19"/>
      <c r="F11" s="19"/>
      <c r="G11" s="19"/>
    </row>
    <row r="12" spans="1:9">
      <c r="A12" s="19" t="s">
        <v>626</v>
      </c>
    </row>
    <row r="13" spans="1:9">
      <c r="A13" s="19" t="s">
        <v>1162</v>
      </c>
    </row>
    <row r="14" spans="1:9">
      <c r="A14" s="19" t="s">
        <v>627</v>
      </c>
    </row>
    <row r="15" spans="1:9">
      <c r="B15" s="467"/>
      <c r="C15" s="467"/>
      <c r="D15" s="467"/>
      <c r="E15" s="467"/>
      <c r="F15" s="467"/>
      <c r="G15" s="467"/>
      <c r="H15" s="467"/>
      <c r="I15" s="467"/>
    </row>
    <row r="16" spans="1:9">
      <c r="B16" s="467"/>
      <c r="C16" s="467"/>
      <c r="D16" s="467"/>
      <c r="E16" s="467"/>
      <c r="F16" s="467"/>
      <c r="G16" s="467"/>
      <c r="H16" s="467"/>
      <c r="I16" s="467"/>
    </row>
    <row r="17" spans="2:9">
      <c r="B17" s="467"/>
      <c r="C17" s="467"/>
      <c r="D17" s="467"/>
      <c r="E17" s="467"/>
      <c r="F17" s="467"/>
      <c r="G17" s="467"/>
      <c r="H17" s="467"/>
      <c r="I17" s="467"/>
    </row>
    <row r="18" spans="2:9">
      <c r="B18" s="467"/>
      <c r="C18" s="467"/>
      <c r="D18" s="467"/>
      <c r="E18" s="467"/>
      <c r="F18" s="467"/>
      <c r="G18" s="467"/>
      <c r="H18" s="467"/>
      <c r="I18" s="467"/>
    </row>
  </sheetData>
  <mergeCells count="9">
    <mergeCell ref="A1:H1"/>
    <mergeCell ref="A3:A5"/>
    <mergeCell ref="B3:C3"/>
    <mergeCell ref="D3:G3"/>
    <mergeCell ref="H3:I3"/>
    <mergeCell ref="B4:C4"/>
    <mergeCell ref="D4:E4"/>
    <mergeCell ref="F4:G4"/>
    <mergeCell ref="H4:I4"/>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I8"/>
  <sheetViews>
    <sheetView zoomScaleNormal="100" workbookViewId="0">
      <selection activeCell="H13" sqref="H13"/>
    </sheetView>
  </sheetViews>
  <sheetFormatPr defaultColWidth="8.85546875" defaultRowHeight="15"/>
  <cols>
    <col min="1" max="1" width="12.140625" style="19" bestFit="1" customWidth="1"/>
    <col min="2" max="2" width="14.42578125" style="19" customWidth="1"/>
    <col min="3" max="3" width="11.140625" style="19" bestFit="1" customWidth="1"/>
    <col min="4" max="5" width="14.42578125" style="19" bestFit="1" customWidth="1"/>
    <col min="6" max="6" width="16" style="19" bestFit="1" customWidth="1"/>
    <col min="7" max="7" width="4.85546875" style="19" bestFit="1" customWidth="1"/>
    <col min="8" max="16384" width="8.85546875" style="19"/>
  </cols>
  <sheetData>
    <row r="1" spans="1:9">
      <c r="A1" s="1146" t="s">
        <v>628</v>
      </c>
      <c r="B1" s="1146"/>
      <c r="C1" s="1146"/>
      <c r="D1" s="1146"/>
    </row>
    <row r="2" spans="1:9" s="20" customFormat="1" ht="45">
      <c r="A2" s="349" t="s">
        <v>81</v>
      </c>
      <c r="B2" s="349" t="s">
        <v>629</v>
      </c>
      <c r="C2" s="349" t="s">
        <v>630</v>
      </c>
      <c r="D2" s="349" t="s">
        <v>631</v>
      </c>
      <c r="E2" s="349" t="s">
        <v>632</v>
      </c>
      <c r="F2" s="349" t="s">
        <v>633</v>
      </c>
    </row>
    <row r="3" spans="1:9" s="21" customFormat="1">
      <c r="A3" s="468" t="s">
        <v>600</v>
      </c>
      <c r="B3" s="351">
        <v>2320289.04</v>
      </c>
      <c r="C3" s="351">
        <v>2053189.05</v>
      </c>
      <c r="D3" s="351">
        <v>267099.99</v>
      </c>
      <c r="E3" s="351">
        <v>36180.25</v>
      </c>
      <c r="F3" s="351">
        <v>281292.88</v>
      </c>
    </row>
    <row r="4" spans="1:9" s="21" customFormat="1">
      <c r="A4" s="350" t="s">
        <v>1160</v>
      </c>
      <c r="B4" s="351">
        <v>165633.63</v>
      </c>
      <c r="C4" s="351">
        <v>174469.53</v>
      </c>
      <c r="D4" s="351">
        <v>-8835.9</v>
      </c>
      <c r="E4" s="351">
        <v>-1185.6300000000001</v>
      </c>
      <c r="F4" s="351">
        <v>280107.25</v>
      </c>
    </row>
    <row r="5" spans="1:9" s="20" customFormat="1">
      <c r="A5" s="462" t="s">
        <v>1163</v>
      </c>
      <c r="B5" s="361">
        <v>165633.63</v>
      </c>
      <c r="C5" s="361">
        <v>174469.53</v>
      </c>
      <c r="D5" s="361">
        <v>-8835.9</v>
      </c>
      <c r="E5" s="361">
        <v>-1185.6300000000001</v>
      </c>
      <c r="F5" s="361">
        <v>280107.25</v>
      </c>
      <c r="I5" s="469"/>
    </row>
    <row r="6" spans="1:9" s="20" customFormat="1">
      <c r="A6" s="441" t="s">
        <v>36</v>
      </c>
      <c r="B6" s="33"/>
      <c r="C6" s="33"/>
      <c r="D6" s="32"/>
      <c r="E6" s="34"/>
      <c r="F6" s="34"/>
    </row>
    <row r="7" spans="1:9" s="20" customFormat="1" ht="15" customHeight="1">
      <c r="A7" s="19" t="s">
        <v>1162</v>
      </c>
      <c r="B7" s="345"/>
      <c r="C7" s="345"/>
      <c r="D7" s="345"/>
      <c r="E7" s="345"/>
      <c r="F7" s="85"/>
    </row>
    <row r="8" spans="1:9" s="20" customFormat="1" ht="15" customHeight="1">
      <c r="A8" s="1138" t="s">
        <v>634</v>
      </c>
      <c r="B8" s="1138"/>
      <c r="C8" s="1138"/>
      <c r="D8" s="1138"/>
      <c r="E8" s="1138"/>
      <c r="F8" s="345"/>
    </row>
  </sheetData>
  <mergeCells count="2">
    <mergeCell ref="A1:D1"/>
    <mergeCell ref="A8:E8"/>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O19"/>
  <sheetViews>
    <sheetView workbookViewId="0">
      <selection activeCell="K22" sqref="K22"/>
    </sheetView>
  </sheetViews>
  <sheetFormatPr defaultColWidth="8.85546875" defaultRowHeight="15"/>
  <cols>
    <col min="1" max="1" width="14.85546875" style="19" bestFit="1" customWidth="1"/>
    <col min="2" max="5" width="14.7109375" style="19" bestFit="1" customWidth="1"/>
    <col min="6" max="6" width="16.42578125" style="19" bestFit="1" customWidth="1"/>
    <col min="7" max="7" width="8.85546875" style="19"/>
    <col min="8" max="8" width="11.28515625" style="19" customWidth="1"/>
    <col min="9" max="9" width="8.85546875" style="19"/>
    <col min="10" max="10" width="10.140625" style="19" bestFit="1" customWidth="1"/>
    <col min="11" max="16384" width="8.85546875" style="19"/>
  </cols>
  <sheetData>
    <row r="1" spans="1:15">
      <c r="A1" s="470" t="s">
        <v>635</v>
      </c>
      <c r="B1" s="470"/>
      <c r="C1" s="470"/>
      <c r="D1" s="470"/>
      <c r="E1" s="470"/>
      <c r="F1" s="470"/>
    </row>
    <row r="2" spans="1:15" s="20" customFormat="1" ht="135">
      <c r="A2" s="411" t="s">
        <v>68</v>
      </c>
      <c r="B2" s="349" t="s">
        <v>636</v>
      </c>
      <c r="C2" s="349" t="s">
        <v>637</v>
      </c>
      <c r="D2" s="349" t="s">
        <v>638</v>
      </c>
      <c r="E2" s="349" t="s">
        <v>639</v>
      </c>
      <c r="F2" s="349" t="s">
        <v>640</v>
      </c>
    </row>
    <row r="3" spans="1:15" s="20" customFormat="1">
      <c r="A3" s="462" t="s">
        <v>600</v>
      </c>
      <c r="B3" s="362">
        <v>91657.539747935647</v>
      </c>
      <c r="C3" s="362">
        <v>91657.539747935647</v>
      </c>
      <c r="D3" s="367">
        <v>4406706</v>
      </c>
      <c r="E3" s="365">
        <f t="shared" ref="E3" si="0">(B3/D3)*100</f>
        <v>2.0799558615422868</v>
      </c>
      <c r="F3" s="365">
        <f t="shared" ref="F3" si="1">(C3/D3)*100</f>
        <v>2.0799558615422868</v>
      </c>
      <c r="H3" s="315"/>
      <c r="I3" s="371"/>
      <c r="J3" s="371"/>
      <c r="K3" s="371"/>
      <c r="L3" s="371"/>
    </row>
    <row r="4" spans="1:15" s="20" customFormat="1">
      <c r="A4" s="462" t="s">
        <v>1160</v>
      </c>
      <c r="B4" s="362">
        <v>88446.739520498872</v>
      </c>
      <c r="C4" s="362">
        <v>88446.739520498872</v>
      </c>
      <c r="D4" s="367">
        <v>4453910</v>
      </c>
      <c r="E4" s="365">
        <v>1.9858223340951855</v>
      </c>
      <c r="F4" s="365">
        <v>1.9858223340951855</v>
      </c>
      <c r="H4" s="315"/>
      <c r="I4" s="371"/>
      <c r="J4" s="371"/>
      <c r="K4" s="371"/>
      <c r="L4" s="371"/>
    </row>
    <row r="5" spans="1:15" s="20" customFormat="1">
      <c r="A5" s="401" t="s">
        <v>1163</v>
      </c>
      <c r="B5" s="362">
        <v>88446.739520498872</v>
      </c>
      <c r="C5" s="362">
        <v>88446.739520498872</v>
      </c>
      <c r="D5" s="367">
        <v>4453910</v>
      </c>
      <c r="E5" s="365">
        <f t="shared" ref="E5" si="2">(B5/D5)*100</f>
        <v>1.9858223340951855</v>
      </c>
      <c r="F5" s="365">
        <f t="shared" ref="F5" si="3">(C5/D5)*100</f>
        <v>1.9858223340951855</v>
      </c>
      <c r="H5" s="315"/>
      <c r="I5" s="371"/>
      <c r="L5" s="371"/>
    </row>
    <row r="6" spans="1:15" s="20" customFormat="1">
      <c r="A6" s="333" t="s">
        <v>36</v>
      </c>
      <c r="B6" s="333"/>
      <c r="C6" s="333"/>
      <c r="D6" s="333"/>
      <c r="E6" s="333"/>
      <c r="F6" s="333"/>
      <c r="H6" s="315"/>
      <c r="I6" s="371"/>
      <c r="J6" s="371"/>
      <c r="K6" s="371"/>
      <c r="L6" s="371"/>
    </row>
    <row r="7" spans="1:15" s="20" customFormat="1">
      <c r="A7" s="333" t="s">
        <v>641</v>
      </c>
      <c r="B7" s="333"/>
      <c r="C7" s="333"/>
      <c r="D7" s="333"/>
      <c r="E7" s="333"/>
      <c r="F7" s="333"/>
      <c r="H7" s="315"/>
      <c r="I7" s="371"/>
      <c r="J7" s="371"/>
      <c r="K7" s="371"/>
      <c r="L7" s="371"/>
    </row>
    <row r="8" spans="1:15" s="20" customFormat="1">
      <c r="A8" s="19" t="s">
        <v>642</v>
      </c>
      <c r="B8" s="19"/>
      <c r="C8" s="19"/>
      <c r="D8" s="19"/>
      <c r="E8" s="19"/>
      <c r="F8" s="19"/>
      <c r="H8" s="315"/>
      <c r="I8" s="371"/>
      <c r="J8" s="371"/>
      <c r="K8" s="371"/>
      <c r="L8" s="371"/>
    </row>
    <row r="9" spans="1:15" s="20" customFormat="1" ht="14.25" customHeight="1">
      <c r="A9" s="333" t="s">
        <v>643</v>
      </c>
      <c r="B9" s="333"/>
      <c r="C9" s="333"/>
      <c r="D9" s="333"/>
      <c r="E9" s="333"/>
      <c r="F9" s="333"/>
    </row>
    <row r="10" spans="1:15" s="20" customFormat="1" ht="14.25" customHeight="1">
      <c r="A10" s="333" t="s">
        <v>644</v>
      </c>
      <c r="B10" s="333"/>
      <c r="C10" s="333"/>
      <c r="D10" s="333"/>
      <c r="E10" s="333"/>
      <c r="F10" s="333"/>
    </row>
    <row r="11" spans="1:15" ht="14.25" customHeight="1">
      <c r="A11" s="1138" t="s">
        <v>1162</v>
      </c>
      <c r="B11" s="1138"/>
      <c r="C11" s="1138"/>
      <c r="D11" s="1138"/>
      <c r="E11" s="1138"/>
      <c r="F11" s="1138"/>
    </row>
    <row r="12" spans="1:15" s="20" customFormat="1" ht="14.25" customHeight="1">
      <c r="A12" s="339" t="s">
        <v>43</v>
      </c>
      <c r="B12" s="339"/>
      <c r="C12" s="339"/>
      <c r="D12" s="339"/>
      <c r="E12" s="19"/>
      <c r="F12" s="19"/>
    </row>
    <row r="13" spans="1:15" s="20" customFormat="1" ht="14.25" customHeight="1"/>
    <row r="14" spans="1:15" ht="14.25" customHeight="1"/>
    <row r="15" spans="1:15">
      <c r="H15" s="471"/>
      <c r="I15" s="471"/>
      <c r="J15" s="471"/>
      <c r="K15" s="471"/>
      <c r="L15" s="471"/>
      <c r="M15" s="471"/>
      <c r="N15" s="471"/>
      <c r="O15" s="471"/>
    </row>
    <row r="16" spans="1:15">
      <c r="H16" s="471"/>
      <c r="I16" s="471"/>
      <c r="J16" s="471"/>
      <c r="K16" s="471"/>
      <c r="L16" s="471"/>
      <c r="M16" s="471"/>
      <c r="N16" s="471"/>
      <c r="O16" s="471"/>
    </row>
    <row r="17" spans="8:15">
      <c r="H17" s="471"/>
      <c r="I17" s="471"/>
      <c r="J17" s="471"/>
      <c r="K17" s="471"/>
      <c r="L17" s="471"/>
      <c r="M17" s="471"/>
      <c r="N17" s="471"/>
      <c r="O17" s="471"/>
    </row>
    <row r="18" spans="8:15">
      <c r="H18" s="471"/>
      <c r="I18" s="471"/>
      <c r="J18" s="471"/>
      <c r="K18" s="471"/>
      <c r="L18" s="471"/>
      <c r="M18" s="471"/>
      <c r="N18" s="471"/>
      <c r="O18" s="471"/>
    </row>
    <row r="19" spans="8:15">
      <c r="H19" s="471"/>
      <c r="I19" s="471"/>
      <c r="J19" s="471"/>
      <c r="K19" s="471"/>
      <c r="L19" s="471"/>
      <c r="M19" s="471"/>
      <c r="N19" s="471"/>
      <c r="O19" s="471"/>
    </row>
  </sheetData>
  <mergeCells count="1">
    <mergeCell ref="A11:F11"/>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AH17"/>
  <sheetViews>
    <sheetView zoomScaleNormal="100" workbookViewId="0">
      <selection activeCell="L23" sqref="L23"/>
    </sheetView>
  </sheetViews>
  <sheetFormatPr defaultColWidth="8.85546875" defaultRowHeight="15"/>
  <cols>
    <col min="1" max="1" width="11.7109375" style="19" bestFit="1" customWidth="1"/>
    <col min="2" max="2" width="7" style="19" bestFit="1" customWidth="1"/>
    <col min="3" max="3" width="9.7109375" style="19" bestFit="1" customWidth="1"/>
    <col min="4" max="4" width="7" style="19" bestFit="1" customWidth="1"/>
    <col min="5" max="5" width="10" style="19" bestFit="1" customWidth="1"/>
    <col min="6" max="6" width="7" style="19" bestFit="1" customWidth="1"/>
    <col min="7" max="7" width="10.42578125" style="19" bestFit="1" customWidth="1"/>
    <col min="8" max="8" width="6.42578125" style="19" bestFit="1" customWidth="1"/>
    <col min="9" max="9" width="10" style="19" bestFit="1" customWidth="1"/>
    <col min="10" max="10" width="7.42578125" style="19" bestFit="1" customWidth="1"/>
    <col min="11" max="11" width="9.7109375" style="19" bestFit="1" customWidth="1"/>
    <col min="12" max="12" width="6.85546875" style="19" bestFit="1" customWidth="1"/>
    <col min="13" max="13" width="9.42578125" style="19" bestFit="1" customWidth="1"/>
    <col min="14" max="14" width="6.85546875" style="19" bestFit="1" customWidth="1"/>
    <col min="15" max="15" width="12.42578125" style="19" bestFit="1" customWidth="1"/>
    <col min="16" max="16" width="7" style="19" bestFit="1" customWidth="1"/>
    <col min="17" max="17" width="10.7109375" style="19" bestFit="1" customWidth="1"/>
    <col min="18" max="18" width="6.7109375" style="19" bestFit="1" customWidth="1"/>
    <col min="19" max="19" width="10.140625" style="19" bestFit="1" customWidth="1"/>
    <col min="20" max="20" width="6.42578125" style="19" bestFit="1" customWidth="1"/>
    <col min="21" max="21" width="12.42578125" style="19" bestFit="1" customWidth="1"/>
    <col min="22" max="22" width="6.42578125" style="19" bestFit="1" customWidth="1"/>
    <col min="23" max="23" width="10.28515625" style="19" bestFit="1" customWidth="1"/>
    <col min="24" max="24" width="6.7109375" style="19" bestFit="1" customWidth="1"/>
    <col min="25" max="25" width="10.140625" style="19" bestFit="1" customWidth="1"/>
    <col min="26" max="26" width="6.42578125" style="19" bestFit="1" customWidth="1"/>
    <col min="27" max="27" width="10.85546875" style="19" bestFit="1" customWidth="1"/>
    <col min="28" max="28" width="6.7109375" style="19" bestFit="1" customWidth="1"/>
    <col min="29" max="29" width="12.85546875" style="19" bestFit="1" customWidth="1"/>
    <col min="30" max="30" width="4.7109375" style="19" bestFit="1" customWidth="1"/>
    <col min="31" max="31" width="9" style="19" bestFit="1" customWidth="1"/>
    <col min="32" max="32" width="13.42578125" style="19" bestFit="1" customWidth="1"/>
    <col min="33" max="34" width="9" style="19" bestFit="1" customWidth="1"/>
    <col min="35" max="16384" width="8.85546875" style="19"/>
  </cols>
  <sheetData>
    <row r="1" spans="1:34">
      <c r="A1" s="1159" t="s">
        <v>645</v>
      </c>
      <c r="B1" s="1159"/>
      <c r="C1" s="1159"/>
      <c r="D1" s="1159"/>
      <c r="E1" s="1159"/>
      <c r="F1" s="1159"/>
      <c r="G1" s="1159"/>
      <c r="H1" s="1159"/>
      <c r="I1" s="1159"/>
      <c r="J1" s="1159"/>
      <c r="K1" s="1159"/>
      <c r="L1" s="1159"/>
      <c r="M1" s="1159"/>
      <c r="N1" s="1159"/>
      <c r="O1" s="1159"/>
      <c r="P1" s="1159"/>
      <c r="Q1" s="1159"/>
      <c r="R1" s="1159"/>
      <c r="S1" s="1159"/>
      <c r="T1" s="1159"/>
      <c r="U1" s="1159"/>
      <c r="V1" s="1159"/>
      <c r="W1" s="1159"/>
      <c r="X1" s="1159"/>
      <c r="Y1" s="1159"/>
      <c r="Z1" s="1159"/>
    </row>
    <row r="2" spans="1:34" s="22" customFormat="1">
      <c r="A2" s="1238" t="s">
        <v>646</v>
      </c>
      <c r="B2" s="1244" t="s">
        <v>647</v>
      </c>
      <c r="C2" s="1246"/>
      <c r="D2" s="1297" t="s">
        <v>648</v>
      </c>
      <c r="E2" s="1298"/>
      <c r="F2" s="1297" t="s">
        <v>649</v>
      </c>
      <c r="G2" s="1298"/>
      <c r="H2" s="1297" t="s">
        <v>650</v>
      </c>
      <c r="I2" s="1298"/>
      <c r="J2" s="1244" t="s">
        <v>651</v>
      </c>
      <c r="K2" s="1246"/>
      <c r="L2" s="1244" t="s">
        <v>652</v>
      </c>
      <c r="M2" s="1246"/>
      <c r="N2" s="1297" t="s">
        <v>653</v>
      </c>
      <c r="O2" s="1298"/>
      <c r="P2" s="1244" t="s">
        <v>654</v>
      </c>
      <c r="Q2" s="1246"/>
      <c r="R2" s="1244" t="s">
        <v>152</v>
      </c>
      <c r="S2" s="1246"/>
      <c r="T2" s="1297" t="s">
        <v>655</v>
      </c>
      <c r="U2" s="1298"/>
      <c r="V2" s="1297" t="s">
        <v>656</v>
      </c>
      <c r="W2" s="1298"/>
      <c r="X2" s="1297" t="s">
        <v>657</v>
      </c>
      <c r="Y2" s="1298"/>
      <c r="Z2" s="1244" t="s">
        <v>148</v>
      </c>
      <c r="AA2" s="1246"/>
      <c r="AB2" s="1244" t="s">
        <v>53</v>
      </c>
      <c r="AC2" s="1246"/>
    </row>
    <row r="3" spans="1:34" s="22" customFormat="1" ht="30">
      <c r="A3" s="1239"/>
      <c r="B3" s="407" t="s">
        <v>658</v>
      </c>
      <c r="C3" s="407" t="s">
        <v>659</v>
      </c>
      <c r="D3" s="407" t="s">
        <v>658</v>
      </c>
      <c r="E3" s="407" t="s">
        <v>659</v>
      </c>
      <c r="F3" s="407" t="s">
        <v>658</v>
      </c>
      <c r="G3" s="407" t="s">
        <v>659</v>
      </c>
      <c r="H3" s="407" t="s">
        <v>658</v>
      </c>
      <c r="I3" s="407" t="s">
        <v>659</v>
      </c>
      <c r="J3" s="407" t="s">
        <v>658</v>
      </c>
      <c r="K3" s="407" t="s">
        <v>659</v>
      </c>
      <c r="L3" s="407" t="s">
        <v>658</v>
      </c>
      <c r="M3" s="407" t="s">
        <v>659</v>
      </c>
      <c r="N3" s="407" t="s">
        <v>658</v>
      </c>
      <c r="O3" s="407" t="s">
        <v>659</v>
      </c>
      <c r="P3" s="407" t="s">
        <v>658</v>
      </c>
      <c r="Q3" s="407" t="s">
        <v>659</v>
      </c>
      <c r="R3" s="407" t="s">
        <v>658</v>
      </c>
      <c r="S3" s="407" t="s">
        <v>659</v>
      </c>
      <c r="T3" s="407" t="s">
        <v>658</v>
      </c>
      <c r="U3" s="407" t="s">
        <v>659</v>
      </c>
      <c r="V3" s="407" t="s">
        <v>658</v>
      </c>
      <c r="W3" s="407" t="s">
        <v>659</v>
      </c>
      <c r="X3" s="407" t="s">
        <v>658</v>
      </c>
      <c r="Y3" s="407" t="s">
        <v>659</v>
      </c>
      <c r="Z3" s="407" t="s">
        <v>658</v>
      </c>
      <c r="AA3" s="407" t="s">
        <v>659</v>
      </c>
      <c r="AB3" s="407" t="s">
        <v>658</v>
      </c>
      <c r="AC3" s="407" t="s">
        <v>659</v>
      </c>
    </row>
    <row r="4" spans="1:34" s="22" customFormat="1">
      <c r="A4" s="401" t="s">
        <v>600</v>
      </c>
      <c r="B4" s="369">
        <v>10178</v>
      </c>
      <c r="C4" s="388">
        <v>4462903.28</v>
      </c>
      <c r="D4" s="387">
        <v>66</v>
      </c>
      <c r="E4" s="388">
        <v>456690.09</v>
      </c>
      <c r="F4" s="369">
        <v>2340</v>
      </c>
      <c r="G4" s="388">
        <v>1305900.27</v>
      </c>
      <c r="H4" s="369">
        <v>215</v>
      </c>
      <c r="I4" s="369">
        <v>42525.5</v>
      </c>
      <c r="J4" s="369">
        <v>23</v>
      </c>
      <c r="K4" s="369">
        <v>2208.4499999999998</v>
      </c>
      <c r="L4" s="369">
        <v>792</v>
      </c>
      <c r="M4" s="369">
        <v>3345.92</v>
      </c>
      <c r="N4" s="369">
        <v>1582</v>
      </c>
      <c r="O4" s="388">
        <v>2478604.94</v>
      </c>
      <c r="P4" s="369">
        <v>679</v>
      </c>
      <c r="Q4" s="369">
        <v>117686.38</v>
      </c>
      <c r="R4" s="369">
        <v>79</v>
      </c>
      <c r="S4" s="388">
        <v>555211.81000000006</v>
      </c>
      <c r="T4" s="387">
        <v>794</v>
      </c>
      <c r="U4" s="388">
        <v>2164195.9</v>
      </c>
      <c r="V4" s="387">
        <v>98</v>
      </c>
      <c r="W4" s="388">
        <v>600289.04</v>
      </c>
      <c r="X4" s="387">
        <v>27</v>
      </c>
      <c r="Y4" s="369">
        <v>39926.51</v>
      </c>
      <c r="Z4" s="369">
        <v>31720</v>
      </c>
      <c r="AA4" s="388">
        <v>1234373.6299999999</v>
      </c>
      <c r="AB4" s="369">
        <v>48593</v>
      </c>
      <c r="AC4" s="369">
        <v>13463861.720000001</v>
      </c>
      <c r="AE4" s="472"/>
      <c r="AF4" s="473"/>
      <c r="AG4" s="472"/>
      <c r="AH4" s="473"/>
    </row>
    <row r="5" spans="1:34" s="22" customFormat="1">
      <c r="A5" s="401" t="s">
        <v>1160</v>
      </c>
      <c r="B5" s="369">
        <v>10199</v>
      </c>
      <c r="C5" s="369">
        <v>4453909.67</v>
      </c>
      <c r="D5" s="369">
        <v>66</v>
      </c>
      <c r="E5" s="369">
        <v>452466.44</v>
      </c>
      <c r="F5" s="369">
        <v>2381</v>
      </c>
      <c r="G5" s="369">
        <v>1365527.16</v>
      </c>
      <c r="H5" s="369">
        <v>215</v>
      </c>
      <c r="I5" s="369">
        <v>42468.41</v>
      </c>
      <c r="J5" s="369">
        <v>23</v>
      </c>
      <c r="K5" s="369">
        <v>2170.1799999999998</v>
      </c>
      <c r="L5" s="369">
        <v>795</v>
      </c>
      <c r="M5" s="369">
        <v>3378.75</v>
      </c>
      <c r="N5" s="369">
        <v>1583</v>
      </c>
      <c r="O5" s="369">
        <v>2522617.7599999998</v>
      </c>
      <c r="P5" s="369">
        <v>687</v>
      </c>
      <c r="Q5" s="369">
        <v>116521.86</v>
      </c>
      <c r="R5" s="369">
        <v>79</v>
      </c>
      <c r="S5" s="369">
        <v>564949.93000000005</v>
      </c>
      <c r="T5" s="369">
        <v>795</v>
      </c>
      <c r="U5" s="369">
        <v>2173729.36</v>
      </c>
      <c r="V5" s="369">
        <v>98</v>
      </c>
      <c r="W5" s="369">
        <v>608953.81999999995</v>
      </c>
      <c r="X5" s="369">
        <v>27</v>
      </c>
      <c r="Y5" s="369">
        <v>38616.57</v>
      </c>
      <c r="Z5" s="369">
        <v>32331</v>
      </c>
      <c r="AA5" s="369">
        <v>1245352.25</v>
      </c>
      <c r="AB5" s="369">
        <v>49279</v>
      </c>
      <c r="AC5" s="369">
        <v>13590662.16</v>
      </c>
      <c r="AE5" s="472"/>
      <c r="AF5" s="473"/>
      <c r="AG5" s="472"/>
      <c r="AH5" s="473"/>
    </row>
    <row r="6" spans="1:34" s="22" customFormat="1">
      <c r="A6" s="401" t="s">
        <v>1163</v>
      </c>
      <c r="B6" s="369">
        <v>10199</v>
      </c>
      <c r="C6" s="388">
        <v>4453909.67</v>
      </c>
      <c r="D6" s="387">
        <v>66</v>
      </c>
      <c r="E6" s="388">
        <v>452466.44</v>
      </c>
      <c r="F6" s="369">
        <v>2381</v>
      </c>
      <c r="G6" s="388">
        <v>1365527.16</v>
      </c>
      <c r="H6" s="369">
        <v>215</v>
      </c>
      <c r="I6" s="369">
        <v>42468.41</v>
      </c>
      <c r="J6" s="369">
        <v>23</v>
      </c>
      <c r="K6" s="369">
        <v>2170.1799999999998</v>
      </c>
      <c r="L6" s="369">
        <v>795</v>
      </c>
      <c r="M6" s="369">
        <v>3378.75</v>
      </c>
      <c r="N6" s="369">
        <v>1583</v>
      </c>
      <c r="O6" s="388">
        <v>2522617.7599999998</v>
      </c>
      <c r="P6" s="369">
        <v>687</v>
      </c>
      <c r="Q6" s="369">
        <v>116521.86</v>
      </c>
      <c r="R6" s="369">
        <v>79</v>
      </c>
      <c r="S6" s="388">
        <v>564949.93000000005</v>
      </c>
      <c r="T6" s="387">
        <v>795</v>
      </c>
      <c r="U6" s="388">
        <v>2173729.36</v>
      </c>
      <c r="V6" s="387">
        <v>98</v>
      </c>
      <c r="W6" s="388">
        <v>608953.81999999995</v>
      </c>
      <c r="X6" s="387">
        <v>27</v>
      </c>
      <c r="Y6" s="369">
        <v>38616.57</v>
      </c>
      <c r="Z6" s="369">
        <v>32331</v>
      </c>
      <c r="AA6" s="388">
        <v>1245352.25</v>
      </c>
      <c r="AB6" s="369">
        <v>49279</v>
      </c>
      <c r="AC6" s="369">
        <v>13590662.16</v>
      </c>
      <c r="AE6" s="472"/>
      <c r="AF6" s="473"/>
      <c r="AG6" s="472"/>
      <c r="AH6" s="473"/>
    </row>
    <row r="7" spans="1:34">
      <c r="A7" s="19" t="s">
        <v>526</v>
      </c>
      <c r="B7" s="442"/>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row>
    <row r="8" spans="1:34">
      <c r="A8" s="19" t="s">
        <v>660</v>
      </c>
      <c r="B8" s="442"/>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row>
    <row r="9" spans="1:34">
      <c r="A9" s="19" t="s">
        <v>661</v>
      </c>
    </row>
    <row r="10" spans="1:34">
      <c r="A10" s="19" t="s">
        <v>1162</v>
      </c>
    </row>
    <row r="11" spans="1:34">
      <c r="A11" s="19" t="s">
        <v>662</v>
      </c>
    </row>
    <row r="15" spans="1:34">
      <c r="B15" s="535"/>
    </row>
    <row r="16" spans="1:34">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row>
    <row r="17" spans="2:30">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row>
  </sheetData>
  <mergeCells count="16">
    <mergeCell ref="AB2:AC2"/>
    <mergeCell ref="A1:Z1"/>
    <mergeCell ref="A2:A3"/>
    <mergeCell ref="B2:C2"/>
    <mergeCell ref="D2:E2"/>
    <mergeCell ref="F2:G2"/>
    <mergeCell ref="H2:I2"/>
    <mergeCell ref="J2:K2"/>
    <mergeCell ref="L2:M2"/>
    <mergeCell ref="N2:O2"/>
    <mergeCell ref="P2:Q2"/>
    <mergeCell ref="R2:S2"/>
    <mergeCell ref="T2:U2"/>
    <mergeCell ref="V2:W2"/>
    <mergeCell ref="X2:Y2"/>
    <mergeCell ref="Z2:AA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V13"/>
  <sheetViews>
    <sheetView zoomScaleNormal="100" workbookViewId="0">
      <selection activeCell="P12" sqref="P12"/>
    </sheetView>
  </sheetViews>
  <sheetFormatPr defaultColWidth="8.85546875" defaultRowHeight="15"/>
  <cols>
    <col min="1" max="11" width="14.7109375" style="19" bestFit="1" customWidth="1"/>
    <col min="12" max="12" width="4.7109375" style="19" bestFit="1" customWidth="1"/>
    <col min="13" max="14" width="11.5703125" style="19" bestFit="1" customWidth="1"/>
    <col min="15" max="22" width="9" style="19" bestFit="1" customWidth="1"/>
    <col min="23" max="16384" width="8.85546875" style="19"/>
  </cols>
  <sheetData>
    <row r="1" spans="1:22" ht="13.5" customHeight="1">
      <c r="A1" s="1102" t="s">
        <v>663</v>
      </c>
      <c r="B1" s="1102"/>
      <c r="C1" s="1102"/>
      <c r="D1" s="1102"/>
      <c r="E1" s="1102"/>
    </row>
    <row r="2" spans="1:22" ht="13.5" customHeight="1">
      <c r="A2" s="337"/>
      <c r="B2" s="337"/>
      <c r="C2" s="337"/>
      <c r="D2" s="337"/>
      <c r="E2" s="337"/>
      <c r="K2" s="476" t="s">
        <v>664</v>
      </c>
    </row>
    <row r="3" spans="1:22" s="20" customFormat="1" ht="16.5" customHeight="1">
      <c r="A3" s="1259" t="s">
        <v>51</v>
      </c>
      <c r="B3" s="1323" t="s">
        <v>665</v>
      </c>
      <c r="C3" s="1327"/>
      <c r="D3" s="1324"/>
      <c r="E3" s="1254" t="s">
        <v>666</v>
      </c>
      <c r="F3" s="1255"/>
      <c r="G3" s="1256"/>
      <c r="H3" s="1323" t="s">
        <v>667</v>
      </c>
      <c r="I3" s="1327"/>
      <c r="J3" s="1324"/>
      <c r="K3" s="1261" t="s">
        <v>668</v>
      </c>
    </row>
    <row r="4" spans="1:22" s="20" customFormat="1" ht="27.75" customHeight="1">
      <c r="A4" s="1260"/>
      <c r="B4" s="349" t="s">
        <v>669</v>
      </c>
      <c r="C4" s="349" t="s">
        <v>670</v>
      </c>
      <c r="D4" s="349" t="s">
        <v>53</v>
      </c>
      <c r="E4" s="349" t="s">
        <v>669</v>
      </c>
      <c r="F4" s="349" t="s">
        <v>670</v>
      </c>
      <c r="G4" s="349" t="s">
        <v>53</v>
      </c>
      <c r="H4" s="349" t="s">
        <v>669</v>
      </c>
      <c r="I4" s="349" t="s">
        <v>670</v>
      </c>
      <c r="J4" s="349" t="s">
        <v>53</v>
      </c>
      <c r="K4" s="1262"/>
    </row>
    <row r="5" spans="1:22" s="20" customFormat="1" ht="18" customHeight="1">
      <c r="A5" s="401" t="s">
        <v>600</v>
      </c>
      <c r="B5" s="477">
        <v>7015518.5789999999</v>
      </c>
      <c r="C5" s="477">
        <v>1623648.32</v>
      </c>
      <c r="D5" s="477">
        <v>8639166.898</v>
      </c>
      <c r="E5" s="477">
        <v>6873140.7130000005</v>
      </c>
      <c r="F5" s="477">
        <v>1551283.2320000001</v>
      </c>
      <c r="G5" s="477">
        <v>8424423.9450000003</v>
      </c>
      <c r="H5" s="477">
        <v>142377.86670000001</v>
      </c>
      <c r="I5" s="477">
        <v>72365.087390000001</v>
      </c>
      <c r="J5" s="477">
        <v>214742.9541</v>
      </c>
      <c r="K5" s="477">
        <v>3142763.54</v>
      </c>
      <c r="M5" s="35"/>
      <c r="N5" s="35"/>
      <c r="O5" s="35"/>
      <c r="P5" s="35"/>
      <c r="Q5" s="35"/>
      <c r="R5" s="35"/>
      <c r="S5" s="35"/>
      <c r="T5" s="35"/>
      <c r="U5" s="35"/>
      <c r="V5" s="35"/>
    </row>
    <row r="6" spans="1:22" s="20" customFormat="1" ht="18" customHeight="1">
      <c r="A6" s="401" t="s">
        <v>1160</v>
      </c>
      <c r="B6" s="477"/>
      <c r="C6" s="477"/>
      <c r="D6" s="477"/>
      <c r="E6" s="477"/>
      <c r="F6" s="477"/>
      <c r="G6" s="477"/>
      <c r="H6" s="477"/>
      <c r="I6" s="477"/>
      <c r="J6" s="477"/>
      <c r="K6" s="477"/>
      <c r="M6" s="35"/>
      <c r="N6" s="35"/>
      <c r="O6" s="35"/>
      <c r="P6" s="35"/>
      <c r="Q6" s="35"/>
      <c r="R6" s="35"/>
      <c r="S6" s="35"/>
      <c r="T6" s="35"/>
      <c r="U6" s="35"/>
      <c r="V6" s="35"/>
    </row>
    <row r="7" spans="1:22" s="20" customFormat="1" ht="18" customHeight="1">
      <c r="A7" s="478" t="s">
        <v>1163</v>
      </c>
      <c r="B7" s="477">
        <v>531397.49971238803</v>
      </c>
      <c r="C7" s="477">
        <v>133300.35086684304</v>
      </c>
      <c r="D7" s="477">
        <v>664697.85057923105</v>
      </c>
      <c r="E7" s="477">
        <v>450794.04075983772</v>
      </c>
      <c r="F7" s="477">
        <v>120997.41249171458</v>
      </c>
      <c r="G7" s="477">
        <v>571791.4532515523</v>
      </c>
      <c r="H7" s="477">
        <v>80603.459052550344</v>
      </c>
      <c r="I7" s="477">
        <v>12302.938375138468</v>
      </c>
      <c r="J7" s="477">
        <v>92906.397427688818</v>
      </c>
      <c r="K7" s="477">
        <v>3237985.0811573081</v>
      </c>
      <c r="M7" s="35"/>
      <c r="N7" s="35"/>
      <c r="O7" s="35"/>
      <c r="P7" s="35"/>
      <c r="Q7" s="35"/>
      <c r="R7" s="35"/>
      <c r="S7" s="35"/>
      <c r="T7" s="35"/>
      <c r="U7" s="35"/>
      <c r="V7" s="35"/>
    </row>
    <row r="8" spans="1:22" s="20" customFormat="1">
      <c r="A8" s="27" t="s">
        <v>500</v>
      </c>
      <c r="B8" s="33"/>
      <c r="C8" s="33"/>
      <c r="D8" s="33"/>
      <c r="E8" s="33"/>
      <c r="F8" s="33"/>
      <c r="G8" s="33"/>
      <c r="H8" s="32"/>
      <c r="I8" s="32"/>
      <c r="J8" s="32"/>
      <c r="K8" s="33"/>
    </row>
    <row r="9" spans="1:22" s="20" customFormat="1">
      <c r="A9" s="1103" t="s">
        <v>1164</v>
      </c>
      <c r="B9" s="1103"/>
      <c r="C9" s="1103"/>
      <c r="D9" s="1103"/>
      <c r="E9" s="1103"/>
    </row>
    <row r="10" spans="1:22" s="20" customFormat="1">
      <c r="B10" s="19"/>
      <c r="C10" s="19"/>
      <c r="D10" s="19"/>
      <c r="E10" s="19"/>
      <c r="F10" s="19"/>
      <c r="G10" s="19"/>
      <c r="H10" s="19"/>
      <c r="I10" s="19"/>
      <c r="J10" s="19"/>
      <c r="K10" s="19"/>
    </row>
    <row r="11" spans="1:22">
      <c r="A11" s="19" t="s">
        <v>36</v>
      </c>
      <c r="B11" s="19" t="s">
        <v>1189</v>
      </c>
    </row>
    <row r="13" spans="1:22">
      <c r="A13" s="19" t="s">
        <v>43</v>
      </c>
    </row>
  </sheetData>
  <mergeCells count="7">
    <mergeCell ref="H3:J3"/>
    <mergeCell ref="K3:K4"/>
    <mergeCell ref="A9:E9"/>
    <mergeCell ref="A1:E1"/>
    <mergeCell ref="A3:A4"/>
    <mergeCell ref="B3:D3"/>
    <mergeCell ref="E3:G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N100"/>
  <sheetViews>
    <sheetView zoomScaleNormal="100" workbookViewId="0">
      <pane xSplit="2" ySplit="4" topLeftCell="I77" activePane="bottomRight" state="frozen"/>
      <selection pane="topRight"/>
      <selection pane="bottomLeft"/>
      <selection pane="bottomRight" activeCell="V84" sqref="V84"/>
    </sheetView>
  </sheetViews>
  <sheetFormatPr defaultColWidth="8.85546875" defaultRowHeight="15"/>
  <cols>
    <col min="1" max="1" width="8.85546875" style="318"/>
    <col min="2" max="2" width="31.28515625" style="318" customWidth="1"/>
    <col min="3" max="3" width="11" style="318" bestFit="1" customWidth="1"/>
    <col min="4" max="4" width="12.85546875" style="318" bestFit="1" customWidth="1"/>
    <col min="5" max="5" width="16.5703125" style="318" customWidth="1"/>
    <col min="6" max="6" width="13.5703125" style="318" bestFit="1" customWidth="1"/>
    <col min="7" max="7" width="12.42578125" style="318" bestFit="1" customWidth="1"/>
    <col min="8" max="8" width="14.28515625" style="318" bestFit="1" customWidth="1"/>
    <col min="9" max="9" width="11" style="322" bestFit="1" customWidth="1"/>
    <col min="10" max="10" width="12.85546875" style="322" bestFit="1" customWidth="1"/>
    <col min="11" max="11" width="10.7109375" style="318" bestFit="1" customWidth="1"/>
    <col min="12" max="12" width="11.5703125" style="318" bestFit="1" customWidth="1"/>
    <col min="13" max="13" width="12.42578125" style="318" bestFit="1" customWidth="1"/>
    <col min="14" max="14" width="14.28515625" style="318" bestFit="1" customWidth="1"/>
    <col min="15" max="16384" width="8.85546875" style="318"/>
  </cols>
  <sheetData>
    <row r="1" spans="1:14" s="316" customFormat="1">
      <c r="A1" s="566" t="s">
        <v>671</v>
      </c>
      <c r="I1" s="317"/>
      <c r="J1" s="317"/>
    </row>
    <row r="2" spans="1:14" s="316" customFormat="1">
      <c r="A2" s="1328" t="s">
        <v>672</v>
      </c>
      <c r="B2" s="1329" t="s">
        <v>673</v>
      </c>
      <c r="C2" s="1330" t="s">
        <v>600</v>
      </c>
      <c r="D2" s="1330"/>
      <c r="E2" s="1330"/>
      <c r="F2" s="1330"/>
      <c r="G2" s="1330"/>
      <c r="H2" s="1330"/>
      <c r="I2" s="1331" t="s">
        <v>1160</v>
      </c>
      <c r="J2" s="1331"/>
      <c r="K2" s="1331"/>
      <c r="L2" s="1331"/>
      <c r="M2" s="1331"/>
      <c r="N2" s="1331"/>
    </row>
    <row r="3" spans="1:14" s="316" customFormat="1" ht="78" customHeight="1">
      <c r="A3" s="1328"/>
      <c r="B3" s="1329"/>
      <c r="C3" s="479" t="s">
        <v>674</v>
      </c>
      <c r="D3" s="479" t="s">
        <v>675</v>
      </c>
      <c r="E3" s="479" t="s">
        <v>676</v>
      </c>
      <c r="F3" s="479" t="s">
        <v>677</v>
      </c>
      <c r="G3" s="479" t="s">
        <v>678</v>
      </c>
      <c r="H3" s="479" t="s">
        <v>679</v>
      </c>
      <c r="I3" s="479" t="s">
        <v>674</v>
      </c>
      <c r="J3" s="479" t="s">
        <v>675</v>
      </c>
      <c r="K3" s="479" t="s">
        <v>676</v>
      </c>
      <c r="L3" s="479" t="s">
        <v>677</v>
      </c>
      <c r="M3" s="479" t="s">
        <v>678</v>
      </c>
      <c r="N3" s="479" t="s">
        <v>679</v>
      </c>
    </row>
    <row r="4" spans="1:14" s="316" customFormat="1">
      <c r="A4" s="480" t="s">
        <v>680</v>
      </c>
      <c r="B4" s="481" t="s">
        <v>681</v>
      </c>
      <c r="C4" s="481"/>
      <c r="D4" s="481"/>
      <c r="E4" s="481"/>
      <c r="F4" s="481"/>
      <c r="G4" s="481"/>
      <c r="H4" s="481"/>
      <c r="I4" s="482"/>
      <c r="J4" s="482"/>
      <c r="K4" s="481"/>
      <c r="L4" s="481"/>
      <c r="M4" s="481"/>
      <c r="N4" s="481"/>
    </row>
    <row r="5" spans="1:14">
      <c r="A5" s="479" t="s">
        <v>682</v>
      </c>
      <c r="B5" s="483" t="s">
        <v>683</v>
      </c>
      <c r="C5" s="484"/>
      <c r="D5" s="484"/>
      <c r="E5" s="484"/>
      <c r="F5" s="484"/>
      <c r="G5" s="484"/>
      <c r="H5" s="484"/>
      <c r="I5" s="484"/>
      <c r="J5" s="484"/>
      <c r="K5" s="484"/>
      <c r="L5" s="484"/>
      <c r="M5" s="484"/>
      <c r="N5" s="484"/>
    </row>
    <row r="6" spans="1:14">
      <c r="A6" s="485">
        <v>1</v>
      </c>
      <c r="B6" s="486" t="s">
        <v>684</v>
      </c>
      <c r="C6" s="484">
        <v>30</v>
      </c>
      <c r="D6" s="484">
        <v>123221</v>
      </c>
      <c r="E6" s="484">
        <v>3182575.0759994588</v>
      </c>
      <c r="F6" s="484">
        <v>3194262.4453701312</v>
      </c>
      <c r="G6" s="484">
        <v>-11687.369270663183</v>
      </c>
      <c r="H6" s="484">
        <v>71008.509077678245</v>
      </c>
      <c r="I6" s="484">
        <v>30</v>
      </c>
      <c r="J6" s="484">
        <v>125483</v>
      </c>
      <c r="K6" s="484">
        <v>236895.02370784109</v>
      </c>
      <c r="L6" s="484">
        <v>218402.957346879</v>
      </c>
      <c r="M6" s="484">
        <v>18492.066460962073</v>
      </c>
      <c r="N6" s="484">
        <v>89727.376081770024</v>
      </c>
    </row>
    <row r="7" spans="1:14">
      <c r="A7" s="485">
        <v>2</v>
      </c>
      <c r="B7" s="486" t="s">
        <v>685</v>
      </c>
      <c r="C7" s="484">
        <v>38</v>
      </c>
      <c r="D7" s="484">
        <v>2228970</v>
      </c>
      <c r="E7" s="484">
        <v>3642061.3720670892</v>
      </c>
      <c r="F7" s="484">
        <v>3654407.2705765921</v>
      </c>
      <c r="G7" s="484">
        <v>-12345.898509483422</v>
      </c>
      <c r="H7" s="484">
        <v>336598.20613676123</v>
      </c>
      <c r="I7" s="484">
        <v>39</v>
      </c>
      <c r="J7" s="484">
        <v>2176989</v>
      </c>
      <c r="K7" s="484">
        <v>252669.61949699407</v>
      </c>
      <c r="L7" s="484">
        <v>211162.145590642</v>
      </c>
      <c r="M7" s="484">
        <v>41507.473906332081</v>
      </c>
      <c r="N7" s="484">
        <v>379465.51142808498</v>
      </c>
    </row>
    <row r="8" spans="1:14">
      <c r="A8" s="485">
        <v>3</v>
      </c>
      <c r="B8" s="486" t="s">
        <v>686</v>
      </c>
      <c r="C8" s="484">
        <v>28</v>
      </c>
      <c r="D8" s="484">
        <v>799537</v>
      </c>
      <c r="E8" s="484">
        <v>197302.1892089147</v>
      </c>
      <c r="F8" s="484">
        <v>183116.7068969931</v>
      </c>
      <c r="G8" s="484">
        <v>14185.482311921636</v>
      </c>
      <c r="H8" s="484">
        <v>91997.513328557179</v>
      </c>
      <c r="I8" s="484">
        <v>27</v>
      </c>
      <c r="J8" s="484">
        <v>644885</v>
      </c>
      <c r="K8" s="484">
        <v>24494.323417032556</v>
      </c>
      <c r="L8" s="484">
        <v>15575.809470521999</v>
      </c>
      <c r="M8" s="484">
        <v>8918.5139465105494</v>
      </c>
      <c r="N8" s="484">
        <v>96027.487569476711</v>
      </c>
    </row>
    <row r="9" spans="1:14">
      <c r="A9" s="485">
        <v>4</v>
      </c>
      <c r="B9" s="486" t="s">
        <v>687</v>
      </c>
      <c r="C9" s="484">
        <v>25</v>
      </c>
      <c r="D9" s="484">
        <v>1226301</v>
      </c>
      <c r="E9" s="484">
        <v>283666.03036389028</v>
      </c>
      <c r="F9" s="484">
        <v>242112.15110818631</v>
      </c>
      <c r="G9" s="484">
        <v>41553.879355703997</v>
      </c>
      <c r="H9" s="484">
        <v>129767.3771678894</v>
      </c>
      <c r="I9" s="484">
        <v>24</v>
      </c>
      <c r="J9" s="484">
        <v>1174999</v>
      </c>
      <c r="K9" s="484">
        <v>31210.406440086655</v>
      </c>
      <c r="L9" s="484">
        <v>21888.362547056997</v>
      </c>
      <c r="M9" s="484">
        <v>9322.0438930296532</v>
      </c>
      <c r="N9" s="484">
        <v>138670.60639222874</v>
      </c>
    </row>
    <row r="10" spans="1:14">
      <c r="A10" s="485">
        <v>5</v>
      </c>
      <c r="B10" s="486" t="s">
        <v>688</v>
      </c>
      <c r="C10" s="484">
        <v>18</v>
      </c>
      <c r="D10" s="484">
        <v>484464</v>
      </c>
      <c r="E10" s="484">
        <v>270268.77890033956</v>
      </c>
      <c r="F10" s="484">
        <v>241625.01631737399</v>
      </c>
      <c r="G10" s="484">
        <v>28643.762582965519</v>
      </c>
      <c r="H10" s="484">
        <v>89757.888946510677</v>
      </c>
      <c r="I10" s="484">
        <v>18</v>
      </c>
      <c r="J10" s="484">
        <v>489845</v>
      </c>
      <c r="K10" s="484">
        <v>39475.794686938025</v>
      </c>
      <c r="L10" s="484">
        <v>19189.169934907</v>
      </c>
      <c r="M10" s="484">
        <v>20286.624752031028</v>
      </c>
      <c r="N10" s="484">
        <v>110401.3988601356</v>
      </c>
    </row>
    <row r="11" spans="1:14">
      <c r="A11" s="485">
        <v>6</v>
      </c>
      <c r="B11" s="486" t="s">
        <v>689</v>
      </c>
      <c r="C11" s="484">
        <v>27</v>
      </c>
      <c r="D11" s="484">
        <v>698566</v>
      </c>
      <c r="E11" s="484">
        <v>151638.51567172183</v>
      </c>
      <c r="F11" s="484">
        <v>108238.1852511137</v>
      </c>
      <c r="G11" s="484">
        <v>43400.330420618091</v>
      </c>
      <c r="H11" s="484">
        <v>145661.88786043474</v>
      </c>
      <c r="I11" s="484">
        <v>26</v>
      </c>
      <c r="J11" s="484">
        <v>640697</v>
      </c>
      <c r="K11" s="484">
        <v>7197.0626996624987</v>
      </c>
      <c r="L11" s="484">
        <v>5950.5467973829991</v>
      </c>
      <c r="M11" s="484">
        <v>1246.5159022794981</v>
      </c>
      <c r="N11" s="484">
        <v>142607.63188897067</v>
      </c>
    </row>
    <row r="12" spans="1:14">
      <c r="A12" s="485">
        <v>7</v>
      </c>
      <c r="B12" s="486" t="s">
        <v>690</v>
      </c>
      <c r="C12" s="484">
        <v>16</v>
      </c>
      <c r="D12" s="484">
        <v>299850</v>
      </c>
      <c r="E12" s="484">
        <v>17349.41823687511</v>
      </c>
      <c r="F12" s="484">
        <v>15381.125063615074</v>
      </c>
      <c r="G12" s="484">
        <v>1968.2931732600393</v>
      </c>
      <c r="H12" s="484">
        <v>31740.479193125684</v>
      </c>
      <c r="I12" s="484">
        <v>15</v>
      </c>
      <c r="J12" s="484">
        <v>284745</v>
      </c>
      <c r="K12" s="484">
        <v>1249.5801028740391</v>
      </c>
      <c r="L12" s="484">
        <v>909.93639501600012</v>
      </c>
      <c r="M12" s="484">
        <v>339.64370785803919</v>
      </c>
      <c r="N12" s="484">
        <v>30529.334303059164</v>
      </c>
    </row>
    <row r="13" spans="1:14">
      <c r="A13" s="485">
        <v>8</v>
      </c>
      <c r="B13" s="486" t="s">
        <v>691</v>
      </c>
      <c r="C13" s="484">
        <v>13</v>
      </c>
      <c r="D13" s="484">
        <v>123703</v>
      </c>
      <c r="E13" s="484">
        <v>5577.6652419305019</v>
      </c>
      <c r="F13" s="484">
        <v>5741.9685453863121</v>
      </c>
      <c r="G13" s="484">
        <v>-164.30330345580978</v>
      </c>
      <c r="H13" s="484">
        <v>10390.095917419367</v>
      </c>
      <c r="I13" s="484">
        <v>13</v>
      </c>
      <c r="J13" s="484">
        <v>124084</v>
      </c>
      <c r="K13" s="484">
        <v>329.12618876741732</v>
      </c>
      <c r="L13" s="484">
        <v>229.84345855200002</v>
      </c>
      <c r="M13" s="484">
        <v>99.282730215417303</v>
      </c>
      <c r="N13" s="484">
        <v>10572.945489515163</v>
      </c>
    </row>
    <row r="14" spans="1:14">
      <c r="A14" s="485">
        <v>9</v>
      </c>
      <c r="B14" s="486" t="s">
        <v>692</v>
      </c>
      <c r="C14" s="484">
        <v>2</v>
      </c>
      <c r="D14" s="484">
        <v>29840</v>
      </c>
      <c r="E14" s="484">
        <v>1454.7175944342146</v>
      </c>
      <c r="F14" s="484">
        <v>683.08140143100002</v>
      </c>
      <c r="G14" s="484">
        <v>771.63619300321454</v>
      </c>
      <c r="H14" s="484">
        <v>2577.9866513662132</v>
      </c>
      <c r="I14" s="484">
        <v>2</v>
      </c>
      <c r="J14" s="484">
        <v>29376</v>
      </c>
      <c r="K14" s="484">
        <v>33.444230191000003</v>
      </c>
      <c r="L14" s="484">
        <v>27.004076006000002</v>
      </c>
      <c r="M14" s="484">
        <v>6.4401541849999973</v>
      </c>
      <c r="N14" s="484">
        <v>2602.3737641921143</v>
      </c>
    </row>
    <row r="15" spans="1:14">
      <c r="A15" s="485">
        <v>10</v>
      </c>
      <c r="B15" s="486" t="s">
        <v>693</v>
      </c>
      <c r="C15" s="484">
        <v>25</v>
      </c>
      <c r="D15" s="484">
        <v>285119</v>
      </c>
      <c r="E15" s="484">
        <v>20406.504255602697</v>
      </c>
      <c r="F15" s="484">
        <v>12298.969340034204</v>
      </c>
      <c r="G15" s="484">
        <v>8107.5349155684962</v>
      </c>
      <c r="H15" s="484">
        <v>27551.985696781354</v>
      </c>
      <c r="I15" s="484">
        <v>25</v>
      </c>
      <c r="J15" s="484">
        <v>262088</v>
      </c>
      <c r="K15" s="484">
        <v>377.74831975100005</v>
      </c>
      <c r="L15" s="484">
        <v>2480.7650312400006</v>
      </c>
      <c r="M15" s="484">
        <v>-2103.0167114890005</v>
      </c>
      <c r="N15" s="484">
        <v>24195.014923706072</v>
      </c>
    </row>
    <row r="16" spans="1:14">
      <c r="A16" s="485">
        <v>11</v>
      </c>
      <c r="B16" s="486" t="s">
        <v>694</v>
      </c>
      <c r="C16" s="484">
        <v>21</v>
      </c>
      <c r="D16" s="484">
        <v>713303</v>
      </c>
      <c r="E16" s="484">
        <v>139221.95049666255</v>
      </c>
      <c r="F16" s="484">
        <v>69916.789608765728</v>
      </c>
      <c r="G16" s="484">
        <v>69305.160987896801</v>
      </c>
      <c r="H16" s="484">
        <v>160125.48396112502</v>
      </c>
      <c r="I16" s="484">
        <v>21</v>
      </c>
      <c r="J16" s="484">
        <v>720080</v>
      </c>
      <c r="K16" s="484">
        <v>6175.7092577454687</v>
      </c>
      <c r="L16" s="484">
        <v>8056.0442253996025</v>
      </c>
      <c r="M16" s="484">
        <v>-1880.3350676541309</v>
      </c>
      <c r="N16" s="484">
        <v>159433.22273029736</v>
      </c>
    </row>
    <row r="17" spans="1:14">
      <c r="A17" s="485">
        <v>12</v>
      </c>
      <c r="B17" s="486" t="s">
        <v>695</v>
      </c>
      <c r="C17" s="484">
        <v>18</v>
      </c>
      <c r="D17" s="484">
        <v>326233</v>
      </c>
      <c r="E17" s="484">
        <v>4462.1110288223745</v>
      </c>
      <c r="F17" s="484">
        <v>33384.654464061998</v>
      </c>
      <c r="G17" s="484">
        <v>-28922.543435239626</v>
      </c>
      <c r="H17" s="484">
        <v>28307.795247619426</v>
      </c>
      <c r="I17" s="484">
        <v>16</v>
      </c>
      <c r="J17" s="484">
        <v>287615</v>
      </c>
      <c r="K17" s="484">
        <v>326.90741316678861</v>
      </c>
      <c r="L17" s="484">
        <v>484.25865768400007</v>
      </c>
      <c r="M17" s="484">
        <v>-157.35124451721137</v>
      </c>
      <c r="N17" s="484">
        <v>25385.185278233843</v>
      </c>
    </row>
    <row r="18" spans="1:14">
      <c r="A18" s="485">
        <v>13</v>
      </c>
      <c r="B18" s="486" t="s">
        <v>696</v>
      </c>
      <c r="C18" s="484">
        <v>22</v>
      </c>
      <c r="D18" s="484">
        <v>384593</v>
      </c>
      <c r="E18" s="484">
        <v>125477.62339755008</v>
      </c>
      <c r="F18" s="484">
        <v>86051.987597664294</v>
      </c>
      <c r="G18" s="484">
        <v>39425.635899885776</v>
      </c>
      <c r="H18" s="484">
        <v>119558.58919492589</v>
      </c>
      <c r="I18" s="484">
        <v>22</v>
      </c>
      <c r="J18" s="484">
        <v>382666</v>
      </c>
      <c r="K18" s="484">
        <v>3457.3859021597332</v>
      </c>
      <c r="L18" s="484">
        <v>3608.3003392169999</v>
      </c>
      <c r="M18" s="484">
        <v>-150.91443705726684</v>
      </c>
      <c r="N18" s="484">
        <v>120217.63471924067</v>
      </c>
    </row>
    <row r="19" spans="1:14">
      <c r="A19" s="485">
        <v>14</v>
      </c>
      <c r="B19" s="486" t="s">
        <v>697</v>
      </c>
      <c r="C19" s="484">
        <v>21</v>
      </c>
      <c r="D19" s="484">
        <v>213245</v>
      </c>
      <c r="E19" s="484">
        <v>23493.936578318295</v>
      </c>
      <c r="F19" s="484">
        <v>17452.201308862674</v>
      </c>
      <c r="G19" s="484">
        <v>6041.7352694556212</v>
      </c>
      <c r="H19" s="484">
        <v>16245.711925982563</v>
      </c>
      <c r="I19" s="484">
        <v>21</v>
      </c>
      <c r="J19" s="484">
        <v>210495</v>
      </c>
      <c r="K19" s="484">
        <v>2301.2311466081533</v>
      </c>
      <c r="L19" s="484">
        <v>654.12138069500031</v>
      </c>
      <c r="M19" s="484">
        <v>1647.1097659131531</v>
      </c>
      <c r="N19" s="484">
        <v>18038.323116250132</v>
      </c>
    </row>
    <row r="20" spans="1:14">
      <c r="A20" s="485">
        <v>15</v>
      </c>
      <c r="B20" s="486" t="s">
        <v>698</v>
      </c>
      <c r="C20" s="484">
        <v>4</v>
      </c>
      <c r="D20" s="484">
        <v>57385</v>
      </c>
      <c r="E20" s="484">
        <v>1302.0062298008274</v>
      </c>
      <c r="F20" s="484">
        <v>814.15969467599996</v>
      </c>
      <c r="G20" s="484">
        <v>487.84653512482748</v>
      </c>
      <c r="H20" s="484">
        <v>1500.2253812567792</v>
      </c>
      <c r="I20" s="484">
        <v>4</v>
      </c>
      <c r="J20" s="484">
        <v>56276</v>
      </c>
      <c r="K20" s="484">
        <v>30.402545658999998</v>
      </c>
      <c r="L20" s="484">
        <v>52.708722666</v>
      </c>
      <c r="M20" s="484">
        <v>-22.306177007000002</v>
      </c>
      <c r="N20" s="484">
        <v>1494.020008572083</v>
      </c>
    </row>
    <row r="21" spans="1:14">
      <c r="A21" s="485">
        <v>16</v>
      </c>
      <c r="B21" s="486" t="s">
        <v>699</v>
      </c>
      <c r="C21" s="484">
        <v>10</v>
      </c>
      <c r="D21" s="484">
        <v>251799</v>
      </c>
      <c r="E21" s="484">
        <v>79001.995853709144</v>
      </c>
      <c r="F21" s="484">
        <v>49181.827161264002</v>
      </c>
      <c r="G21" s="484">
        <v>29820.168692445146</v>
      </c>
      <c r="H21" s="484">
        <v>65435.974217439893</v>
      </c>
      <c r="I21" s="484">
        <v>10</v>
      </c>
      <c r="J21" s="484">
        <v>253438</v>
      </c>
      <c r="K21" s="484">
        <v>8486.3645262954851</v>
      </c>
      <c r="L21" s="484">
        <v>5134.6941979239991</v>
      </c>
      <c r="M21" s="484">
        <v>3351.6703283714851</v>
      </c>
      <c r="N21" s="484">
        <v>69182.80619770597</v>
      </c>
    </row>
    <row r="22" spans="1:14" ht="45">
      <c r="A22" s="485"/>
      <c r="B22" s="483" t="s">
        <v>700</v>
      </c>
      <c r="C22" s="487">
        <v>318</v>
      </c>
      <c r="D22" s="487">
        <v>8246129</v>
      </c>
      <c r="E22" s="487">
        <v>8145259.8911251202</v>
      </c>
      <c r="F22" s="487">
        <v>7914668.539706151</v>
      </c>
      <c r="G22" s="487">
        <v>230591.3518190071</v>
      </c>
      <c r="H22" s="487">
        <v>1328225.709904874</v>
      </c>
      <c r="I22" s="487">
        <f>SUM(I6:I21)</f>
        <v>313</v>
      </c>
      <c r="J22" s="487">
        <f t="shared" ref="J22:N22" si="0">SUM(J6:J21)</f>
        <v>7863761</v>
      </c>
      <c r="K22" s="487">
        <f t="shared" si="0"/>
        <v>614710.1300817728</v>
      </c>
      <c r="L22" s="487">
        <f t="shared" si="0"/>
        <v>513806.66817178961</v>
      </c>
      <c r="M22" s="487">
        <f t="shared" si="0"/>
        <v>100903.46190996336</v>
      </c>
      <c r="N22" s="487">
        <f t="shared" si="0"/>
        <v>1418550.8727514392</v>
      </c>
    </row>
    <row r="23" spans="1:14">
      <c r="A23" s="485"/>
      <c r="B23" s="488"/>
      <c r="C23" s="484"/>
      <c r="D23" s="484"/>
      <c r="E23" s="484"/>
      <c r="F23" s="484"/>
      <c r="G23" s="484"/>
      <c r="H23" s="484"/>
      <c r="I23" s="484"/>
      <c r="J23" s="484"/>
      <c r="K23" s="484"/>
      <c r="L23" s="484"/>
      <c r="M23" s="484"/>
      <c r="N23" s="484"/>
    </row>
    <row r="24" spans="1:14">
      <c r="A24" s="479" t="s">
        <v>701</v>
      </c>
      <c r="B24" s="483" t="s">
        <v>702</v>
      </c>
      <c r="C24" s="484"/>
      <c r="D24" s="484"/>
      <c r="E24" s="484"/>
      <c r="F24" s="484"/>
      <c r="G24" s="484"/>
      <c r="H24" s="484"/>
      <c r="I24" s="484"/>
      <c r="J24" s="484"/>
      <c r="K24" s="484"/>
      <c r="L24" s="484"/>
      <c r="M24" s="484"/>
      <c r="N24" s="484"/>
    </row>
    <row r="25" spans="1:14">
      <c r="A25" s="485">
        <v>17</v>
      </c>
      <c r="B25" s="489" t="s">
        <v>703</v>
      </c>
      <c r="C25" s="484">
        <v>10</v>
      </c>
      <c r="D25" s="484">
        <v>1396229</v>
      </c>
      <c r="E25" s="484">
        <v>3150.0383132483544</v>
      </c>
      <c r="F25" s="484">
        <v>6804.7533283663925</v>
      </c>
      <c r="G25" s="484">
        <v>-3654.715015118039</v>
      </c>
      <c r="H25" s="484">
        <v>19891.289122957565</v>
      </c>
      <c r="I25" s="484">
        <v>10</v>
      </c>
      <c r="J25" s="484">
        <v>1405277</v>
      </c>
      <c r="K25" s="484">
        <v>347.54869134800515</v>
      </c>
      <c r="L25" s="484">
        <v>505.24677425166203</v>
      </c>
      <c r="M25" s="484">
        <v>-157.698082903657</v>
      </c>
      <c r="N25" s="484">
        <v>19846.35005441168</v>
      </c>
    </row>
    <row r="26" spans="1:14">
      <c r="A26" s="485">
        <v>18</v>
      </c>
      <c r="B26" s="489" t="s">
        <v>704</v>
      </c>
      <c r="C26" s="484">
        <v>32</v>
      </c>
      <c r="D26" s="484">
        <v>10581870</v>
      </c>
      <c r="E26" s="484">
        <v>39657.153146817232</v>
      </c>
      <c r="F26" s="484">
        <v>50244.40426834175</v>
      </c>
      <c r="G26" s="484">
        <v>-10587.251121524519</v>
      </c>
      <c r="H26" s="484">
        <v>178324.3397104138</v>
      </c>
      <c r="I26" s="484">
        <v>32</v>
      </c>
      <c r="J26" s="484">
        <v>10663232</v>
      </c>
      <c r="K26" s="484">
        <v>3614.5866647290131</v>
      </c>
      <c r="L26" s="484">
        <v>3289.6298847561334</v>
      </c>
      <c r="M26" s="484">
        <v>324.95677997287981</v>
      </c>
      <c r="N26" s="484">
        <v>178102.38882999189</v>
      </c>
    </row>
    <row r="27" spans="1:14">
      <c r="A27" s="485">
        <v>19</v>
      </c>
      <c r="B27" s="489" t="s">
        <v>705</v>
      </c>
      <c r="C27" s="484">
        <v>28</v>
      </c>
      <c r="D27" s="484">
        <v>5017194</v>
      </c>
      <c r="E27" s="484">
        <v>18404.825627111339</v>
      </c>
      <c r="F27" s="484">
        <v>18011.634681420514</v>
      </c>
      <c r="G27" s="484">
        <v>393.19094568081846</v>
      </c>
      <c r="H27" s="484">
        <v>76427.693183816431</v>
      </c>
      <c r="I27" s="484">
        <v>28</v>
      </c>
      <c r="J27" s="484">
        <v>5087349</v>
      </c>
      <c r="K27" s="484">
        <v>1795.5383241759571</v>
      </c>
      <c r="L27" s="484">
        <v>1087.6829668430798</v>
      </c>
      <c r="M27" s="484">
        <v>707.85535733287668</v>
      </c>
      <c r="N27" s="484">
        <v>77948.648246954894</v>
      </c>
    </row>
    <row r="28" spans="1:14">
      <c r="A28" s="485">
        <v>20</v>
      </c>
      <c r="B28" s="489" t="s">
        <v>706</v>
      </c>
      <c r="C28" s="484">
        <v>27</v>
      </c>
      <c r="D28" s="484">
        <v>6660657</v>
      </c>
      <c r="E28" s="484">
        <v>23950.757725592855</v>
      </c>
      <c r="F28" s="484">
        <v>27698.180344323493</v>
      </c>
      <c r="G28" s="484">
        <v>-3747.4226187306394</v>
      </c>
      <c r="H28" s="484">
        <v>116403.48032348837</v>
      </c>
      <c r="I28" s="484">
        <v>27</v>
      </c>
      <c r="J28" s="484">
        <v>6771333</v>
      </c>
      <c r="K28" s="484">
        <v>2906.3825643059945</v>
      </c>
      <c r="L28" s="484">
        <v>1948.2099718566496</v>
      </c>
      <c r="M28" s="484">
        <v>958.1725924593444</v>
      </c>
      <c r="N28" s="484">
        <v>118825.33614704516</v>
      </c>
    </row>
    <row r="29" spans="1:14">
      <c r="A29" s="485">
        <v>21</v>
      </c>
      <c r="B29" s="489" t="s">
        <v>707</v>
      </c>
      <c r="C29" s="484">
        <v>24</v>
      </c>
      <c r="D29" s="484">
        <v>5055627</v>
      </c>
      <c r="E29" s="484">
        <v>16335.211680245393</v>
      </c>
      <c r="F29" s="484">
        <v>19370.698379139067</v>
      </c>
      <c r="G29" s="484">
        <v>-3035.4866988936701</v>
      </c>
      <c r="H29" s="484">
        <v>69799.341112095615</v>
      </c>
      <c r="I29" s="484">
        <v>24</v>
      </c>
      <c r="J29" s="484">
        <v>5130378</v>
      </c>
      <c r="K29" s="484">
        <v>1711.1525151920216</v>
      </c>
      <c r="L29" s="484">
        <v>1527.1938550721407</v>
      </c>
      <c r="M29" s="484">
        <v>183.95866011988161</v>
      </c>
      <c r="N29" s="484">
        <v>72796.597486201979</v>
      </c>
    </row>
    <row r="30" spans="1:14">
      <c r="A30" s="485">
        <v>22</v>
      </c>
      <c r="B30" s="489" t="s">
        <v>708</v>
      </c>
      <c r="C30" s="484">
        <v>7</v>
      </c>
      <c r="D30" s="484">
        <v>502856</v>
      </c>
      <c r="E30" s="484">
        <v>2151.0373137146826</v>
      </c>
      <c r="F30" s="484">
        <v>881.18349955100007</v>
      </c>
      <c r="G30" s="484">
        <v>1269.8538141636827</v>
      </c>
      <c r="H30" s="484">
        <v>6735.2506450786814</v>
      </c>
      <c r="I30" s="484">
        <v>7</v>
      </c>
      <c r="J30" s="484">
        <v>502342</v>
      </c>
      <c r="K30" s="484">
        <v>69.392168498999993</v>
      </c>
      <c r="L30" s="484">
        <v>72.399037743999997</v>
      </c>
      <c r="M30" s="484">
        <v>-3.0068692450000007</v>
      </c>
      <c r="N30" s="484">
        <v>6802.7318100518623</v>
      </c>
    </row>
    <row r="31" spans="1:14">
      <c r="A31" s="485">
        <v>23</v>
      </c>
      <c r="B31" s="489" t="s">
        <v>709</v>
      </c>
      <c r="C31" s="484">
        <v>18</v>
      </c>
      <c r="D31" s="484">
        <v>3749461</v>
      </c>
      <c r="E31" s="484">
        <v>8641.3177092719197</v>
      </c>
      <c r="F31" s="484">
        <v>17743.495765248808</v>
      </c>
      <c r="G31" s="484">
        <v>-9102.1780559768922</v>
      </c>
      <c r="H31" s="484">
        <v>61149.814952685563</v>
      </c>
      <c r="I31" s="484">
        <v>18</v>
      </c>
      <c r="J31" s="484">
        <v>3740998</v>
      </c>
      <c r="K31" s="484">
        <v>783.00785308260583</v>
      </c>
      <c r="L31" s="484">
        <v>1456.7738616525157</v>
      </c>
      <c r="M31" s="484">
        <v>-673.76600856991013</v>
      </c>
      <c r="N31" s="484">
        <v>61305.288085336273</v>
      </c>
    </row>
    <row r="32" spans="1:14">
      <c r="A32" s="485">
        <v>24</v>
      </c>
      <c r="B32" s="489" t="s">
        <v>710</v>
      </c>
      <c r="C32" s="484">
        <v>25</v>
      </c>
      <c r="D32" s="484">
        <v>3927912</v>
      </c>
      <c r="E32" s="484">
        <v>19014.90341924383</v>
      </c>
      <c r="F32" s="484">
        <v>17125.093007296808</v>
      </c>
      <c r="G32" s="484">
        <v>1889.8104119470217</v>
      </c>
      <c r="H32" s="484">
        <v>68603.208540818538</v>
      </c>
      <c r="I32" s="484">
        <v>25</v>
      </c>
      <c r="J32" s="484">
        <v>3971342</v>
      </c>
      <c r="K32" s="484">
        <v>1943.0187456849849</v>
      </c>
      <c r="L32" s="484">
        <v>1674.9886961295524</v>
      </c>
      <c r="M32" s="484">
        <v>268.0300495554323</v>
      </c>
      <c r="N32" s="484">
        <v>69437.98366423542</v>
      </c>
    </row>
    <row r="33" spans="1:14">
      <c r="A33" s="485">
        <v>25</v>
      </c>
      <c r="B33" s="489" t="s">
        <v>711</v>
      </c>
      <c r="C33" s="484">
        <v>106</v>
      </c>
      <c r="D33" s="484">
        <v>7877874</v>
      </c>
      <c r="E33" s="484">
        <v>38458.798795875875</v>
      </c>
      <c r="F33" s="484">
        <v>28657.447000387485</v>
      </c>
      <c r="G33" s="484">
        <v>9801.3518954784013</v>
      </c>
      <c r="H33" s="484">
        <v>98079.645481263375</v>
      </c>
      <c r="I33" s="484">
        <v>107</v>
      </c>
      <c r="J33" s="484">
        <v>8025092</v>
      </c>
      <c r="K33" s="484">
        <v>4182.0830193068005</v>
      </c>
      <c r="L33" s="484">
        <v>2476.9359052267523</v>
      </c>
      <c r="M33" s="484">
        <v>1705.1471140800484</v>
      </c>
      <c r="N33" s="484">
        <v>101440.79279849092</v>
      </c>
    </row>
    <row r="34" spans="1:14">
      <c r="A34" s="485">
        <v>26</v>
      </c>
      <c r="B34" s="489" t="s">
        <v>712</v>
      </c>
      <c r="C34" s="484">
        <v>42</v>
      </c>
      <c r="D34" s="484">
        <v>12604158</v>
      </c>
      <c r="E34" s="484">
        <v>16072.599887158416</v>
      </c>
      <c r="F34" s="484">
        <v>16221.109396803819</v>
      </c>
      <c r="G34" s="484">
        <v>-148.50950963540004</v>
      </c>
      <c r="H34" s="484">
        <v>125228.27713860368</v>
      </c>
      <c r="I34" s="484">
        <v>42</v>
      </c>
      <c r="J34" s="484">
        <v>12663169</v>
      </c>
      <c r="K34" s="484">
        <v>1374.6203178241701</v>
      </c>
      <c r="L34" s="484">
        <v>1511.3918172530007</v>
      </c>
      <c r="M34" s="484">
        <v>-136.77149941882962</v>
      </c>
      <c r="N34" s="484">
        <v>125377.01802709606</v>
      </c>
    </row>
    <row r="35" spans="1:14">
      <c r="A35" s="771">
        <v>27</v>
      </c>
      <c r="B35" s="772" t="s">
        <v>1124</v>
      </c>
      <c r="C35" s="484">
        <v>25</v>
      </c>
      <c r="D35" s="484">
        <v>8370526</v>
      </c>
      <c r="E35" s="484">
        <v>31878.858637776048</v>
      </c>
      <c r="F35" s="484">
        <v>40923.721289914378</v>
      </c>
      <c r="G35" s="484">
        <v>-9044.8626521283331</v>
      </c>
      <c r="H35" s="484">
        <v>158724.86690266602</v>
      </c>
      <c r="I35" s="484">
        <v>25</v>
      </c>
      <c r="J35" s="484">
        <v>8444409</v>
      </c>
      <c r="K35" s="484">
        <v>3349.7659476469266</v>
      </c>
      <c r="L35" s="484">
        <v>3089.3042387425467</v>
      </c>
      <c r="M35" s="484">
        <v>260.46170890437918</v>
      </c>
      <c r="N35" s="484">
        <v>159479.52909482885</v>
      </c>
    </row>
    <row r="36" spans="1:14" ht="45">
      <c r="A36" s="485"/>
      <c r="B36" s="483" t="s">
        <v>713</v>
      </c>
      <c r="C36" s="487">
        <v>344</v>
      </c>
      <c r="D36" s="487">
        <v>65744364</v>
      </c>
      <c r="E36" s="487">
        <v>217715.502256056</v>
      </c>
      <c r="F36" s="487">
        <v>243681.72096079355</v>
      </c>
      <c r="G36" s="487">
        <v>-25966.218604737569</v>
      </c>
      <c r="H36" s="487">
        <v>979367.20711388777</v>
      </c>
      <c r="I36" s="487">
        <f>SUM(I25:I35)</f>
        <v>345</v>
      </c>
      <c r="J36" s="487">
        <f t="shared" ref="J36:N36" si="1">SUM(J25:J35)</f>
        <v>66404921</v>
      </c>
      <c r="K36" s="487">
        <f t="shared" si="1"/>
        <v>22077.09681179548</v>
      </c>
      <c r="L36" s="487">
        <f t="shared" si="1"/>
        <v>18639.757009528032</v>
      </c>
      <c r="M36" s="487">
        <f t="shared" si="1"/>
        <v>3437.3398022874453</v>
      </c>
      <c r="N36" s="487">
        <f t="shared" si="1"/>
        <v>991362.66424464504</v>
      </c>
    </row>
    <row r="37" spans="1:14">
      <c r="A37" s="485"/>
      <c r="B37" s="488"/>
      <c r="C37" s="484"/>
      <c r="D37" s="484"/>
      <c r="E37" s="484"/>
      <c r="F37" s="484"/>
      <c r="G37" s="484"/>
      <c r="H37" s="484"/>
      <c r="I37" s="484"/>
      <c r="J37" s="484"/>
      <c r="K37" s="484"/>
      <c r="L37" s="484"/>
      <c r="M37" s="484"/>
      <c r="N37" s="484"/>
    </row>
    <row r="38" spans="1:14">
      <c r="A38" s="479" t="s">
        <v>714</v>
      </c>
      <c r="B38" s="483" t="s">
        <v>715</v>
      </c>
      <c r="C38" s="484"/>
      <c r="D38" s="484"/>
      <c r="E38" s="484"/>
      <c r="F38" s="484"/>
      <c r="G38" s="484"/>
      <c r="H38" s="484"/>
      <c r="I38" s="484"/>
      <c r="J38" s="484"/>
      <c r="K38" s="484"/>
      <c r="L38" s="484"/>
      <c r="M38" s="484"/>
      <c r="N38" s="484"/>
    </row>
    <row r="39" spans="1:14">
      <c r="A39" s="485">
        <v>28</v>
      </c>
      <c r="B39" s="489" t="s">
        <v>716</v>
      </c>
      <c r="C39" s="484">
        <v>21</v>
      </c>
      <c r="D39" s="484">
        <v>381152</v>
      </c>
      <c r="E39" s="484">
        <v>3600.1688717965217</v>
      </c>
      <c r="F39" s="484">
        <v>3926.7356487802444</v>
      </c>
      <c r="G39" s="484">
        <v>-326.56677698372334</v>
      </c>
      <c r="H39" s="484">
        <v>12915.79808050569</v>
      </c>
      <c r="I39" s="484">
        <v>21</v>
      </c>
      <c r="J39" s="484">
        <v>383572</v>
      </c>
      <c r="K39" s="484">
        <v>369.6962096302081</v>
      </c>
      <c r="L39" s="484">
        <v>185.63134320099999</v>
      </c>
      <c r="M39" s="484">
        <v>184.06486643920806</v>
      </c>
      <c r="N39" s="484">
        <v>13179.688031802954</v>
      </c>
    </row>
    <row r="40" spans="1:14" ht="30">
      <c r="A40" s="485">
        <v>29</v>
      </c>
      <c r="B40" s="489" t="s">
        <v>717</v>
      </c>
      <c r="C40" s="484">
        <v>34</v>
      </c>
      <c r="D40" s="484">
        <v>4753093</v>
      </c>
      <c r="E40" s="484">
        <v>16337.730044671946</v>
      </c>
      <c r="F40" s="484">
        <v>42184.737488202016</v>
      </c>
      <c r="G40" s="484">
        <v>-25847.007443530052</v>
      </c>
      <c r="H40" s="484">
        <v>123075.17601588706</v>
      </c>
      <c r="I40" s="484">
        <v>34</v>
      </c>
      <c r="J40" s="484">
        <v>4756872</v>
      </c>
      <c r="K40" s="484">
        <v>1947.4015904762703</v>
      </c>
      <c r="L40" s="484">
        <v>2449.0917740360619</v>
      </c>
      <c r="M40" s="484">
        <v>-501.69018355979262</v>
      </c>
      <c r="N40" s="484">
        <v>123388.501976535</v>
      </c>
    </row>
    <row r="41" spans="1:14" ht="30">
      <c r="A41" s="485">
        <v>30</v>
      </c>
      <c r="B41" s="489" t="s">
        <v>718</v>
      </c>
      <c r="C41" s="484">
        <v>24</v>
      </c>
      <c r="D41" s="484">
        <v>2840426</v>
      </c>
      <c r="E41" s="484">
        <v>28091.59989338768</v>
      </c>
      <c r="F41" s="484">
        <v>27672.801949345412</v>
      </c>
      <c r="G41" s="484">
        <v>418.79794404226146</v>
      </c>
      <c r="H41" s="484">
        <v>107882.5825436942</v>
      </c>
      <c r="I41" s="484">
        <v>24</v>
      </c>
      <c r="J41" s="484">
        <v>2874582</v>
      </c>
      <c r="K41" s="484">
        <v>3196.6819813379088</v>
      </c>
      <c r="L41" s="484">
        <v>1496.3412734013777</v>
      </c>
      <c r="M41" s="484">
        <v>1700.3407079365315</v>
      </c>
      <c r="N41" s="484">
        <v>109394.18128716199</v>
      </c>
    </row>
    <row r="42" spans="1:14">
      <c r="A42" s="485">
        <v>31</v>
      </c>
      <c r="B42" s="489" t="s">
        <v>719</v>
      </c>
      <c r="C42" s="484">
        <v>10</v>
      </c>
      <c r="D42" s="484">
        <v>719116</v>
      </c>
      <c r="E42" s="484">
        <v>4250.58848635289</v>
      </c>
      <c r="F42" s="484">
        <v>4441.0412582527806</v>
      </c>
      <c r="G42" s="484">
        <v>-190.45277188989076</v>
      </c>
      <c r="H42" s="484">
        <v>14795.074595801436</v>
      </c>
      <c r="I42" s="484">
        <v>10</v>
      </c>
      <c r="J42" s="484">
        <v>720915</v>
      </c>
      <c r="K42" s="484">
        <v>325.30282639999996</v>
      </c>
      <c r="L42" s="484">
        <v>299.60332372036117</v>
      </c>
      <c r="M42" s="484">
        <v>25.699502679638847</v>
      </c>
      <c r="N42" s="484">
        <v>14710.693510885818</v>
      </c>
    </row>
    <row r="43" spans="1:14">
      <c r="A43" s="485">
        <v>32</v>
      </c>
      <c r="B43" s="489" t="s">
        <v>720</v>
      </c>
      <c r="C43" s="484">
        <v>27</v>
      </c>
      <c r="D43" s="484">
        <v>438567</v>
      </c>
      <c r="E43" s="484">
        <v>79773.717163179041</v>
      </c>
      <c r="F43" s="484">
        <v>52865.446049621285</v>
      </c>
      <c r="G43" s="484">
        <v>26908.27111353775</v>
      </c>
      <c r="H43" s="484">
        <v>74530.009840470026</v>
      </c>
      <c r="I43" s="484">
        <v>27</v>
      </c>
      <c r="J43" s="484">
        <v>512165</v>
      </c>
      <c r="K43" s="484">
        <v>10907.55735964835</v>
      </c>
      <c r="L43" s="484">
        <v>3662.4018080239994</v>
      </c>
      <c r="M43" s="484">
        <v>7245.1555516243507</v>
      </c>
      <c r="N43" s="484">
        <v>81386.956015573058</v>
      </c>
    </row>
    <row r="44" spans="1:14">
      <c r="A44" s="485">
        <v>33</v>
      </c>
      <c r="B44" s="489" t="s">
        <v>721</v>
      </c>
      <c r="C44" s="484">
        <v>23</v>
      </c>
      <c r="D44" s="484">
        <v>289451</v>
      </c>
      <c r="E44" s="484">
        <v>1762.8400768993097</v>
      </c>
      <c r="F44" s="484">
        <v>5661.8071962910799</v>
      </c>
      <c r="G44" s="484">
        <v>-3898.9671193917693</v>
      </c>
      <c r="H44" s="484">
        <v>9758.6071056518485</v>
      </c>
      <c r="I44" s="484">
        <v>23</v>
      </c>
      <c r="J44" s="484">
        <v>289439</v>
      </c>
      <c r="K44" s="484">
        <v>225.19644285305912</v>
      </c>
      <c r="L44" s="484">
        <v>237.42798327526395</v>
      </c>
      <c r="M44" s="484">
        <v>-12.231540422204853</v>
      </c>
      <c r="N44" s="484">
        <v>9771.3841274579463</v>
      </c>
    </row>
    <row r="45" spans="1:14" ht="30">
      <c r="A45" s="485"/>
      <c r="B45" s="483" t="s">
        <v>722</v>
      </c>
      <c r="C45" s="487">
        <v>139</v>
      </c>
      <c r="D45" s="487">
        <v>9421805</v>
      </c>
      <c r="E45" s="487">
        <v>133816.64453628738</v>
      </c>
      <c r="F45" s="487">
        <v>136752.56959049281</v>
      </c>
      <c r="G45" s="487">
        <v>-2935.9250542154241</v>
      </c>
      <c r="H45" s="487">
        <v>342957.24818201025</v>
      </c>
      <c r="I45" s="487">
        <f>SUM(I39:I44)</f>
        <v>139</v>
      </c>
      <c r="J45" s="487">
        <f t="shared" ref="J45:N45" si="2">SUM(J39:J44)</f>
        <v>9537545</v>
      </c>
      <c r="K45" s="487">
        <f t="shared" si="2"/>
        <v>16971.836410345797</v>
      </c>
      <c r="L45" s="487">
        <f t="shared" si="2"/>
        <v>8330.4975056580643</v>
      </c>
      <c r="M45" s="487">
        <f t="shared" si="2"/>
        <v>8641.3389046977318</v>
      </c>
      <c r="N45" s="487">
        <f t="shared" si="2"/>
        <v>351831.40494941676</v>
      </c>
    </row>
    <row r="46" spans="1:14">
      <c r="A46" s="485"/>
      <c r="B46" s="488"/>
      <c r="C46" s="484"/>
      <c r="D46" s="484"/>
      <c r="E46" s="484"/>
      <c r="F46" s="484"/>
      <c r="G46" s="484"/>
      <c r="H46" s="484"/>
      <c r="I46" s="484"/>
      <c r="J46" s="484"/>
      <c r="K46" s="484"/>
      <c r="L46" s="484"/>
      <c r="M46" s="484"/>
      <c r="N46" s="484"/>
    </row>
    <row r="47" spans="1:14">
      <c r="A47" s="479" t="s">
        <v>723</v>
      </c>
      <c r="B47" s="483" t="s">
        <v>724</v>
      </c>
      <c r="C47" s="484"/>
      <c r="D47" s="484"/>
      <c r="E47" s="484"/>
      <c r="F47" s="484"/>
      <c r="G47" s="484"/>
      <c r="H47" s="484"/>
      <c r="I47" s="484"/>
      <c r="J47" s="484"/>
      <c r="K47" s="484"/>
      <c r="L47" s="484"/>
      <c r="M47" s="484"/>
      <c r="N47" s="484"/>
    </row>
    <row r="48" spans="1:14">
      <c r="A48" s="485">
        <v>34</v>
      </c>
      <c r="B48" s="490" t="s">
        <v>725</v>
      </c>
      <c r="C48" s="484">
        <v>25</v>
      </c>
      <c r="D48" s="484">
        <v>2626188</v>
      </c>
      <c r="E48" s="484">
        <v>2972.0974763437075</v>
      </c>
      <c r="F48" s="484">
        <v>1687.1499053456996</v>
      </c>
      <c r="G48" s="484">
        <v>1284.9475709980074</v>
      </c>
      <c r="H48" s="484">
        <v>13569.262683335477</v>
      </c>
      <c r="I48" s="484">
        <v>25</v>
      </c>
      <c r="J48" s="484">
        <v>2629585</v>
      </c>
      <c r="K48" s="484">
        <v>156.37098466699982</v>
      </c>
      <c r="L48" s="484">
        <v>122.96445248999999</v>
      </c>
      <c r="M48" s="484">
        <v>33.406532176999804</v>
      </c>
      <c r="N48" s="484">
        <v>13686.188911765363</v>
      </c>
    </row>
    <row r="49" spans="1:14">
      <c r="A49" s="485">
        <v>35</v>
      </c>
      <c r="B49" s="490" t="s">
        <v>726</v>
      </c>
      <c r="C49" s="484">
        <v>10</v>
      </c>
      <c r="D49" s="484">
        <v>2883877</v>
      </c>
      <c r="E49" s="484">
        <v>726.6259807536353</v>
      </c>
      <c r="F49" s="484">
        <v>434.64382559202852</v>
      </c>
      <c r="G49" s="484">
        <v>291.98215516160678</v>
      </c>
      <c r="H49" s="484">
        <v>10807.570746414181</v>
      </c>
      <c r="I49" s="484">
        <v>10</v>
      </c>
      <c r="J49" s="484">
        <v>2882643</v>
      </c>
      <c r="K49" s="484">
        <v>61.86509232400001</v>
      </c>
      <c r="L49" s="484">
        <v>37.225193060999999</v>
      </c>
      <c r="M49" s="484">
        <v>24.639899263000007</v>
      </c>
      <c r="N49" s="484">
        <v>10903.296682381282</v>
      </c>
    </row>
    <row r="50" spans="1:14">
      <c r="A50" s="485"/>
      <c r="B50" s="483" t="s">
        <v>727</v>
      </c>
      <c r="C50" s="487">
        <v>35</v>
      </c>
      <c r="D50" s="487">
        <v>5510065</v>
      </c>
      <c r="E50" s="487">
        <v>3698.7234570973428</v>
      </c>
      <c r="F50" s="487">
        <v>2121.793730937728</v>
      </c>
      <c r="G50" s="487">
        <v>1576.9297261596143</v>
      </c>
      <c r="H50" s="487">
        <v>24376.833429749659</v>
      </c>
      <c r="I50" s="487">
        <f>SUM(I48:I49)</f>
        <v>35</v>
      </c>
      <c r="J50" s="487">
        <f t="shared" ref="J50:N50" si="3">SUM(J48:J49)</f>
        <v>5512228</v>
      </c>
      <c r="K50" s="487">
        <f t="shared" si="3"/>
        <v>218.23607699099983</v>
      </c>
      <c r="L50" s="487">
        <f t="shared" si="3"/>
        <v>160.18964555099998</v>
      </c>
      <c r="M50" s="487">
        <f t="shared" si="3"/>
        <v>58.046431439999807</v>
      </c>
      <c r="N50" s="487">
        <f t="shared" si="3"/>
        <v>24589.485594146645</v>
      </c>
    </row>
    <row r="51" spans="1:14">
      <c r="A51" s="485"/>
      <c r="B51" s="488"/>
      <c r="C51" s="484"/>
      <c r="D51" s="484"/>
      <c r="E51" s="484"/>
      <c r="F51" s="484"/>
      <c r="G51" s="484"/>
      <c r="H51" s="484"/>
      <c r="I51" s="484"/>
      <c r="J51" s="484"/>
      <c r="K51" s="484"/>
      <c r="L51" s="484"/>
      <c r="M51" s="484"/>
      <c r="N51" s="484"/>
    </row>
    <row r="52" spans="1:14">
      <c r="A52" s="479" t="s">
        <v>728</v>
      </c>
      <c r="B52" s="483" t="s">
        <v>729</v>
      </c>
      <c r="C52" s="484"/>
      <c r="D52" s="484"/>
      <c r="E52" s="484"/>
      <c r="F52" s="484"/>
      <c r="G52" s="484"/>
      <c r="H52" s="484"/>
      <c r="I52" s="484"/>
      <c r="J52" s="484"/>
      <c r="K52" s="484"/>
      <c r="L52" s="484"/>
      <c r="M52" s="484"/>
      <c r="N52" s="484"/>
    </row>
    <row r="53" spans="1:14">
      <c r="A53" s="485">
        <v>36</v>
      </c>
      <c r="B53" s="486" t="s">
        <v>730</v>
      </c>
      <c r="C53" s="484">
        <v>44</v>
      </c>
      <c r="D53" s="484">
        <v>1014993</v>
      </c>
      <c r="E53" s="484">
        <v>12880.26498470049</v>
      </c>
      <c r="F53" s="484">
        <v>8301.4867789072669</v>
      </c>
      <c r="G53" s="484">
        <v>4578.7782057932227</v>
      </c>
      <c r="H53" s="484">
        <v>19164.168942586173</v>
      </c>
      <c r="I53" s="484">
        <v>46</v>
      </c>
      <c r="J53" s="484">
        <v>1092882</v>
      </c>
      <c r="K53" s="484">
        <v>1969.6062310000016</v>
      </c>
      <c r="L53" s="484">
        <v>802.06114382172905</v>
      </c>
      <c r="M53" s="484">
        <v>1167.5450871782725</v>
      </c>
      <c r="N53" s="484">
        <v>20426.00503210249</v>
      </c>
    </row>
    <row r="54" spans="1:14">
      <c r="A54" s="485">
        <v>37</v>
      </c>
      <c r="B54" s="486" t="s">
        <v>731</v>
      </c>
      <c r="C54" s="484">
        <v>11</v>
      </c>
      <c r="D54" s="484">
        <v>1299324</v>
      </c>
      <c r="E54" s="484">
        <v>8248.2282676779996</v>
      </c>
      <c r="F54" s="484">
        <v>1329.2612064953973</v>
      </c>
      <c r="G54" s="484">
        <v>6918.9670611826023</v>
      </c>
      <c r="H54" s="484">
        <v>14122.72112861801</v>
      </c>
      <c r="I54" s="484">
        <v>11</v>
      </c>
      <c r="J54" s="484">
        <v>1513531</v>
      </c>
      <c r="K54" s="484">
        <v>686.07378615300001</v>
      </c>
      <c r="L54" s="484">
        <v>5.92357844</v>
      </c>
      <c r="M54" s="484">
        <v>680.15020771299999</v>
      </c>
      <c r="N54" s="484">
        <v>15628.658606709027</v>
      </c>
    </row>
    <row r="55" spans="1:14">
      <c r="A55" s="485">
        <v>38</v>
      </c>
      <c r="B55" s="486" t="s">
        <v>732</v>
      </c>
      <c r="C55" s="484">
        <v>92</v>
      </c>
      <c r="D55" s="484">
        <v>4255464</v>
      </c>
      <c r="E55" s="484">
        <v>106511.91012704599</v>
      </c>
      <c r="F55" s="484">
        <v>66691.997465771419</v>
      </c>
      <c r="G55" s="484">
        <v>39819.912661274568</v>
      </c>
      <c r="H55" s="484">
        <v>275930.80806709366</v>
      </c>
      <c r="I55" s="484">
        <v>93</v>
      </c>
      <c r="J55" s="484">
        <v>4508088</v>
      </c>
      <c r="K55" s="484">
        <v>7102.9929869430007</v>
      </c>
      <c r="L55" s="484">
        <v>4566.2947705880015</v>
      </c>
      <c r="M55" s="484">
        <v>2536.6982163550001</v>
      </c>
      <c r="N55" s="484">
        <v>277570.84347962227</v>
      </c>
    </row>
    <row r="56" spans="1:14">
      <c r="A56" s="485">
        <v>39</v>
      </c>
      <c r="B56" s="486" t="s">
        <v>733</v>
      </c>
      <c r="C56" s="484">
        <v>35</v>
      </c>
      <c r="D56" s="484">
        <v>696682</v>
      </c>
      <c r="E56" s="484">
        <v>9854.5490116497276</v>
      </c>
      <c r="F56" s="484">
        <v>1942.5244801854856</v>
      </c>
      <c r="G56" s="484">
        <v>7912.0245314642407</v>
      </c>
      <c r="H56" s="484">
        <v>12407.908900996026</v>
      </c>
      <c r="I56" s="484">
        <v>35</v>
      </c>
      <c r="J56" s="484">
        <v>729914</v>
      </c>
      <c r="K56" s="484">
        <v>867.89372860100241</v>
      </c>
      <c r="L56" s="484">
        <v>172.56199864599998</v>
      </c>
      <c r="M56" s="484">
        <v>695.33182995500226</v>
      </c>
      <c r="N56" s="484">
        <v>13989.154796279057</v>
      </c>
    </row>
    <row r="57" spans="1:14">
      <c r="A57" s="485"/>
      <c r="B57" s="483" t="s">
        <v>734</v>
      </c>
      <c r="C57" s="487">
        <v>182</v>
      </c>
      <c r="D57" s="487">
        <v>7266463</v>
      </c>
      <c r="E57" s="487">
        <v>137494.95239107421</v>
      </c>
      <c r="F57" s="487">
        <v>78265.269931359566</v>
      </c>
      <c r="G57" s="487">
        <v>59229.682459714633</v>
      </c>
      <c r="H57" s="487">
        <v>321625.60703929386</v>
      </c>
      <c r="I57" s="487">
        <f>SUM(I53:I56)</f>
        <v>185</v>
      </c>
      <c r="J57" s="487">
        <f t="shared" ref="J57:N57" si="4">SUM(J53:J56)</f>
        <v>7844415</v>
      </c>
      <c r="K57" s="487">
        <f t="shared" si="4"/>
        <v>10626.566732697005</v>
      </c>
      <c r="L57" s="487">
        <f t="shared" si="4"/>
        <v>5546.8414914957302</v>
      </c>
      <c r="M57" s="487">
        <f t="shared" si="4"/>
        <v>5079.7253412012751</v>
      </c>
      <c r="N57" s="487">
        <f t="shared" si="4"/>
        <v>327614.66191471281</v>
      </c>
    </row>
    <row r="58" spans="1:14">
      <c r="A58" s="485"/>
      <c r="B58" s="488"/>
      <c r="C58" s="484"/>
      <c r="D58" s="484"/>
      <c r="E58" s="484"/>
      <c r="F58" s="484"/>
      <c r="G58" s="484"/>
      <c r="H58" s="484"/>
      <c r="I58" s="484"/>
      <c r="J58" s="484"/>
      <c r="K58" s="484"/>
      <c r="L58" s="484"/>
      <c r="M58" s="484"/>
      <c r="N58" s="484"/>
    </row>
    <row r="59" spans="1:14">
      <c r="A59" s="485"/>
      <c r="B59" s="483" t="s">
        <v>735</v>
      </c>
      <c r="C59" s="487">
        <v>1018</v>
      </c>
      <c r="D59" s="487">
        <v>96188826</v>
      </c>
      <c r="E59" s="487">
        <v>8637985.7137656361</v>
      </c>
      <c r="F59" s="487">
        <v>8375489.8939197343</v>
      </c>
      <c r="G59" s="487">
        <v>262495.82034592837</v>
      </c>
      <c r="H59" s="487">
        <v>2996552.6056698156</v>
      </c>
      <c r="I59" s="487">
        <f>I22+I36+I45+I50+I57</f>
        <v>1017</v>
      </c>
      <c r="J59" s="487">
        <f t="shared" ref="J59:N59" si="5">J22+J36+J45+J50+J57</f>
        <v>97162870</v>
      </c>
      <c r="K59" s="487">
        <f t="shared" si="5"/>
        <v>664603.86611360195</v>
      </c>
      <c r="L59" s="487">
        <f t="shared" si="5"/>
        <v>546483.95382402244</v>
      </c>
      <c r="M59" s="487">
        <f t="shared" si="5"/>
        <v>118119.91238958982</v>
      </c>
      <c r="N59" s="487">
        <f t="shared" si="5"/>
        <v>3113949.0894543603</v>
      </c>
    </row>
    <row r="60" spans="1:14">
      <c r="A60" s="485"/>
      <c r="B60" s="488"/>
      <c r="C60" s="484"/>
      <c r="D60" s="484"/>
      <c r="E60" s="484"/>
      <c r="F60" s="484"/>
      <c r="G60" s="484"/>
      <c r="H60" s="484"/>
      <c r="I60" s="484"/>
      <c r="J60" s="484"/>
      <c r="K60" s="484"/>
      <c r="L60" s="484"/>
      <c r="M60" s="484"/>
      <c r="N60" s="484"/>
    </row>
    <row r="61" spans="1:14" s="316" customFormat="1">
      <c r="A61" s="480" t="s">
        <v>736</v>
      </c>
      <c r="B61" s="481" t="s">
        <v>737</v>
      </c>
      <c r="C61" s="487"/>
      <c r="D61" s="487"/>
      <c r="E61" s="487"/>
      <c r="F61" s="487"/>
      <c r="G61" s="487"/>
      <c r="H61" s="487"/>
      <c r="I61" s="487"/>
      <c r="J61" s="487"/>
      <c r="K61" s="487"/>
      <c r="L61" s="487"/>
      <c r="M61" s="487"/>
      <c r="N61" s="487"/>
    </row>
    <row r="62" spans="1:14">
      <c r="A62" s="485" t="s">
        <v>682</v>
      </c>
      <c r="B62" s="488" t="s">
        <v>683</v>
      </c>
      <c r="C62" s="484"/>
      <c r="D62" s="484"/>
      <c r="E62" s="484"/>
      <c r="F62" s="484"/>
      <c r="G62" s="484"/>
      <c r="H62" s="484"/>
      <c r="I62" s="484"/>
      <c r="J62" s="484"/>
      <c r="K62" s="484"/>
      <c r="L62" s="484"/>
      <c r="M62" s="484"/>
      <c r="N62" s="484"/>
    </row>
    <row r="63" spans="1:14">
      <c r="A63" s="485" t="s">
        <v>738</v>
      </c>
      <c r="B63" s="488" t="s">
        <v>739</v>
      </c>
      <c r="C63" s="484">
        <v>582</v>
      </c>
      <c r="D63" s="484">
        <v>518249</v>
      </c>
      <c r="E63" s="484">
        <v>1176.363800524</v>
      </c>
      <c r="F63" s="484">
        <v>30346.067344801002</v>
      </c>
      <c r="G63" s="484">
        <v>-29169.703544276999</v>
      </c>
      <c r="H63" s="484">
        <v>118772.34933024301</v>
      </c>
      <c r="I63" s="484">
        <v>519</v>
      </c>
      <c r="J63" s="484">
        <v>346196</v>
      </c>
      <c r="K63" s="484">
        <v>93.967291904999996</v>
      </c>
      <c r="L63" s="484">
        <v>22496.783204288997</v>
      </c>
      <c r="M63" s="484">
        <v>-22402.815912383998</v>
      </c>
      <c r="N63" s="484">
        <v>99124.188442337734</v>
      </c>
    </row>
    <row r="64" spans="1:14">
      <c r="A64" s="485" t="s">
        <v>740</v>
      </c>
      <c r="B64" s="488" t="s">
        <v>741</v>
      </c>
      <c r="C64" s="484">
        <v>21</v>
      </c>
      <c r="D64" s="484">
        <v>57446</v>
      </c>
      <c r="E64" s="484">
        <v>0</v>
      </c>
      <c r="F64" s="484">
        <v>1975.1365759710002</v>
      </c>
      <c r="G64" s="484">
        <v>-1975.1365759710002</v>
      </c>
      <c r="H64" s="484">
        <v>2589.0519508890666</v>
      </c>
      <c r="I64" s="484">
        <v>18</v>
      </c>
      <c r="J64" s="484">
        <v>37904</v>
      </c>
      <c r="K64" s="484">
        <v>0</v>
      </c>
      <c r="L64" s="484">
        <v>740.83544234700207</v>
      </c>
      <c r="M64" s="484">
        <v>-740.83544234700207</v>
      </c>
      <c r="N64" s="484">
        <v>1857.5673318116721</v>
      </c>
    </row>
    <row r="65" spans="1:14">
      <c r="A65" s="485" t="s">
        <v>742</v>
      </c>
      <c r="B65" s="488" t="s">
        <v>743</v>
      </c>
      <c r="C65" s="484">
        <v>9</v>
      </c>
      <c r="D65" s="484">
        <v>89</v>
      </c>
      <c r="E65" s="484">
        <v>0</v>
      </c>
      <c r="F65" s="484">
        <v>0</v>
      </c>
      <c r="G65" s="484">
        <v>0</v>
      </c>
      <c r="H65" s="484">
        <v>2262.1554760022809</v>
      </c>
      <c r="I65" s="484">
        <v>8</v>
      </c>
      <c r="J65" s="484">
        <v>80</v>
      </c>
      <c r="K65" s="484">
        <v>0</v>
      </c>
      <c r="L65" s="484">
        <v>319.00415644900005</v>
      </c>
      <c r="M65" s="484">
        <v>-319.00415644899999</v>
      </c>
      <c r="N65" s="484">
        <v>1944.2341366875148</v>
      </c>
    </row>
    <row r="66" spans="1:14">
      <c r="A66" s="485" t="s">
        <v>744</v>
      </c>
      <c r="B66" s="488" t="s">
        <v>745</v>
      </c>
      <c r="C66" s="484">
        <v>8</v>
      </c>
      <c r="D66" s="484">
        <v>17979</v>
      </c>
      <c r="E66" s="484">
        <v>0</v>
      </c>
      <c r="F66" s="484">
        <v>2969.5448350689999</v>
      </c>
      <c r="G66" s="484">
        <v>-2969.5448350689999</v>
      </c>
      <c r="H66" s="484">
        <v>712.30347776126541</v>
      </c>
      <c r="I66" s="484">
        <v>5</v>
      </c>
      <c r="J66" s="484">
        <v>16022</v>
      </c>
      <c r="K66" s="484">
        <v>0</v>
      </c>
      <c r="L66" s="484">
        <v>96.278490525999985</v>
      </c>
      <c r="M66" s="484">
        <v>-96.278490525999985</v>
      </c>
      <c r="N66" s="484">
        <v>637.05219970192672</v>
      </c>
    </row>
    <row r="67" spans="1:14">
      <c r="A67" s="485"/>
      <c r="B67" s="483" t="s">
        <v>746</v>
      </c>
      <c r="C67" s="487">
        <v>620</v>
      </c>
      <c r="D67" s="487">
        <v>593763</v>
      </c>
      <c r="E67" s="487">
        <v>1176.363800524</v>
      </c>
      <c r="F67" s="487">
        <v>35290.748755840999</v>
      </c>
      <c r="G67" s="487">
        <v>-34114.384955317</v>
      </c>
      <c r="H67" s="487">
        <v>124335.86023489563</v>
      </c>
      <c r="I67" s="487">
        <f>SUM(I63:I66)</f>
        <v>550</v>
      </c>
      <c r="J67" s="487">
        <f t="shared" ref="J67:N67" si="6">SUM(J63:J66)</f>
        <v>400202</v>
      </c>
      <c r="K67" s="487">
        <f t="shared" si="6"/>
        <v>93.967291904999996</v>
      </c>
      <c r="L67" s="487">
        <f t="shared" si="6"/>
        <v>23652.901293610998</v>
      </c>
      <c r="M67" s="487">
        <f t="shared" si="6"/>
        <v>-23558.934001705999</v>
      </c>
      <c r="N67" s="487">
        <f t="shared" si="6"/>
        <v>103563.04211053885</v>
      </c>
    </row>
    <row r="68" spans="1:14">
      <c r="A68" s="485"/>
      <c r="B68" s="488"/>
      <c r="C68" s="484"/>
      <c r="D68" s="484"/>
      <c r="E68" s="484"/>
      <c r="F68" s="484"/>
      <c r="G68" s="484"/>
      <c r="H68" s="484"/>
      <c r="I68" s="484"/>
      <c r="J68" s="484"/>
      <c r="K68" s="484"/>
      <c r="L68" s="484"/>
      <c r="M68" s="484"/>
      <c r="N68" s="484"/>
    </row>
    <row r="69" spans="1:14">
      <c r="A69" s="485" t="s">
        <v>701</v>
      </c>
      <c r="B69" s="488" t="s">
        <v>702</v>
      </c>
      <c r="C69" s="484"/>
      <c r="D69" s="484"/>
      <c r="E69" s="484"/>
      <c r="F69" s="484"/>
      <c r="G69" s="484"/>
      <c r="H69" s="484"/>
      <c r="I69" s="484"/>
      <c r="J69" s="484"/>
      <c r="K69" s="484"/>
      <c r="L69" s="484"/>
      <c r="M69" s="484"/>
      <c r="N69" s="484"/>
    </row>
    <row r="70" spans="1:14">
      <c r="A70" s="485" t="s">
        <v>738</v>
      </c>
      <c r="B70" s="488" t="s">
        <v>712</v>
      </c>
      <c r="C70" s="484">
        <v>25</v>
      </c>
      <c r="D70" s="484">
        <v>432027</v>
      </c>
      <c r="E70" s="484">
        <v>0</v>
      </c>
      <c r="F70" s="484">
        <v>566.09754794900005</v>
      </c>
      <c r="G70" s="484">
        <v>-566.09754794900005</v>
      </c>
      <c r="H70" s="484">
        <v>4717.4550252820891</v>
      </c>
      <c r="I70" s="484">
        <v>25</v>
      </c>
      <c r="J70" s="484">
        <v>424514</v>
      </c>
      <c r="K70" s="484">
        <v>0</v>
      </c>
      <c r="L70" s="484">
        <v>154.597480695</v>
      </c>
      <c r="M70" s="484">
        <v>-154.597480695</v>
      </c>
      <c r="N70" s="484">
        <v>4571.4051192544921</v>
      </c>
    </row>
    <row r="71" spans="1:14">
      <c r="A71" s="485" t="s">
        <v>740</v>
      </c>
      <c r="B71" s="488" t="s">
        <v>148</v>
      </c>
      <c r="C71" s="484">
        <v>51</v>
      </c>
      <c r="D71" s="484">
        <v>647506</v>
      </c>
      <c r="E71" s="484">
        <v>4.9900000000000005E-3</v>
      </c>
      <c r="F71" s="484">
        <v>12794.771339879</v>
      </c>
      <c r="G71" s="484">
        <v>-12794.766349878999</v>
      </c>
      <c r="H71" s="484">
        <v>17036.096144377836</v>
      </c>
      <c r="I71" s="484">
        <v>47</v>
      </c>
      <c r="J71" s="484">
        <v>577727</v>
      </c>
      <c r="K71" s="484">
        <v>4.1454999999999999E-3</v>
      </c>
      <c r="L71" s="484">
        <v>1499.6600161659999</v>
      </c>
      <c r="M71" s="484">
        <v>-1499.6558706660001</v>
      </c>
      <c r="N71" s="484">
        <v>15750.949375701219</v>
      </c>
    </row>
    <row r="72" spans="1:14">
      <c r="A72" s="485"/>
      <c r="B72" s="483" t="s">
        <v>747</v>
      </c>
      <c r="C72" s="487">
        <v>76</v>
      </c>
      <c r="D72" s="487">
        <v>1079533</v>
      </c>
      <c r="E72" s="487">
        <v>4.9900000000000005E-3</v>
      </c>
      <c r="F72" s="487">
        <v>13360.868887828001</v>
      </c>
      <c r="G72" s="487">
        <v>-13360.863897828</v>
      </c>
      <c r="H72" s="487">
        <v>21753.551169659924</v>
      </c>
      <c r="I72" s="487">
        <f>SUM(I70:I71)</f>
        <v>72</v>
      </c>
      <c r="J72" s="487">
        <f t="shared" ref="J72:N72" si="7">SUM(J70:J71)</f>
        <v>1002241</v>
      </c>
      <c r="K72" s="487">
        <f t="shared" si="7"/>
        <v>4.1454999999999999E-3</v>
      </c>
      <c r="L72" s="487">
        <f t="shared" si="7"/>
        <v>1654.2574968609999</v>
      </c>
      <c r="M72" s="487">
        <f t="shared" si="7"/>
        <v>-1654.2533513610001</v>
      </c>
      <c r="N72" s="487">
        <f t="shared" si="7"/>
        <v>20322.354494955711</v>
      </c>
    </row>
    <row r="73" spans="1:14">
      <c r="A73" s="485"/>
      <c r="B73" s="488"/>
      <c r="C73" s="484"/>
      <c r="D73" s="484"/>
      <c r="E73" s="484"/>
      <c r="F73" s="484"/>
      <c r="G73" s="484"/>
      <c r="H73" s="484"/>
      <c r="I73" s="484"/>
      <c r="J73" s="484"/>
      <c r="K73" s="484"/>
      <c r="L73" s="484"/>
      <c r="M73" s="484"/>
      <c r="N73" s="484"/>
    </row>
    <row r="74" spans="1:14">
      <c r="A74" s="485" t="s">
        <v>714</v>
      </c>
      <c r="B74" s="488" t="s">
        <v>729</v>
      </c>
      <c r="C74" s="484">
        <v>0</v>
      </c>
      <c r="D74" s="484">
        <v>0</v>
      </c>
      <c r="E74" s="484">
        <v>0</v>
      </c>
      <c r="F74" s="484">
        <v>0</v>
      </c>
      <c r="G74" s="484">
        <v>0</v>
      </c>
      <c r="H74" s="484">
        <v>0</v>
      </c>
      <c r="I74" s="484">
        <v>0</v>
      </c>
      <c r="J74" s="484">
        <v>0</v>
      </c>
      <c r="K74" s="484">
        <v>0</v>
      </c>
      <c r="L74" s="484">
        <v>0</v>
      </c>
      <c r="M74" s="484">
        <v>0</v>
      </c>
      <c r="N74" s="484">
        <v>0</v>
      </c>
    </row>
    <row r="75" spans="1:14">
      <c r="A75" s="485"/>
      <c r="B75" s="488"/>
      <c r="C75" s="484"/>
      <c r="D75" s="484"/>
      <c r="E75" s="484"/>
      <c r="F75" s="484"/>
      <c r="G75" s="484"/>
      <c r="H75" s="484"/>
      <c r="I75" s="484"/>
      <c r="J75" s="484"/>
      <c r="K75" s="484"/>
      <c r="L75" s="484"/>
      <c r="M75" s="484"/>
      <c r="N75" s="484"/>
    </row>
    <row r="76" spans="1:14">
      <c r="A76" s="485"/>
      <c r="B76" s="483" t="s">
        <v>748</v>
      </c>
      <c r="C76" s="487">
        <v>696</v>
      </c>
      <c r="D76" s="487">
        <v>1673296</v>
      </c>
      <c r="E76" s="487">
        <v>1176.3687905239999</v>
      </c>
      <c r="F76" s="487">
        <v>48651.617643669</v>
      </c>
      <c r="G76" s="487">
        <v>-47475.248853145</v>
      </c>
      <c r="H76" s="487">
        <v>146089.41140455555</v>
      </c>
      <c r="I76" s="487">
        <f>I67+I72</f>
        <v>622</v>
      </c>
      <c r="J76" s="487">
        <f t="shared" ref="J76:N76" si="8">J67+J72</f>
        <v>1402443</v>
      </c>
      <c r="K76" s="487">
        <f t="shared" si="8"/>
        <v>93.971437405000003</v>
      </c>
      <c r="L76" s="487">
        <f t="shared" si="8"/>
        <v>25307.158790471996</v>
      </c>
      <c r="M76" s="487">
        <f t="shared" si="8"/>
        <v>-25213.187353066998</v>
      </c>
      <c r="N76" s="487">
        <f t="shared" si="8"/>
        <v>123885.39660549456</v>
      </c>
    </row>
    <row r="77" spans="1:14">
      <c r="A77" s="485"/>
      <c r="B77" s="488"/>
      <c r="C77" s="484"/>
      <c r="D77" s="484"/>
      <c r="E77" s="484"/>
      <c r="F77" s="484"/>
      <c r="G77" s="484"/>
      <c r="H77" s="484"/>
      <c r="I77" s="484"/>
      <c r="J77" s="484"/>
      <c r="K77" s="484"/>
      <c r="L77" s="484"/>
      <c r="M77" s="484"/>
      <c r="N77" s="484"/>
    </row>
    <row r="78" spans="1:14" s="316" customFormat="1">
      <c r="A78" s="480" t="s">
        <v>749</v>
      </c>
      <c r="B78" s="481" t="s">
        <v>750</v>
      </c>
      <c r="C78" s="487"/>
      <c r="D78" s="487"/>
      <c r="E78" s="487"/>
      <c r="F78" s="487"/>
      <c r="G78" s="487"/>
      <c r="H78" s="487"/>
      <c r="I78" s="487"/>
      <c r="J78" s="487"/>
      <c r="K78" s="487"/>
      <c r="L78" s="487"/>
      <c r="M78" s="487"/>
      <c r="N78" s="487"/>
    </row>
    <row r="79" spans="1:14">
      <c r="A79" s="485"/>
      <c r="B79" s="488" t="s">
        <v>683</v>
      </c>
      <c r="C79" s="484">
        <v>21</v>
      </c>
      <c r="D79" s="484">
        <v>3407</v>
      </c>
      <c r="E79" s="484">
        <v>4.8158221089999991</v>
      </c>
      <c r="F79" s="484">
        <v>282.43322577099997</v>
      </c>
      <c r="G79" s="484">
        <v>-277.61740366199996</v>
      </c>
      <c r="H79" s="484">
        <v>121.52283988113598</v>
      </c>
      <c r="I79" s="484">
        <v>21</v>
      </c>
      <c r="J79" s="484">
        <v>3396</v>
      </c>
      <c r="K79" s="484">
        <v>1.3028224E-2</v>
      </c>
      <c r="L79" s="484">
        <v>0.34063705800000005</v>
      </c>
      <c r="M79" s="484">
        <v>-0.32760883400000002</v>
      </c>
      <c r="N79" s="484">
        <v>150.59509745247189</v>
      </c>
    </row>
    <row r="80" spans="1:14">
      <c r="A80" s="485"/>
      <c r="B80" s="488"/>
      <c r="C80" s="484"/>
      <c r="D80" s="484"/>
      <c r="E80" s="484"/>
      <c r="F80" s="484"/>
      <c r="G80" s="484"/>
      <c r="H80" s="484"/>
      <c r="I80" s="484"/>
      <c r="J80" s="484"/>
      <c r="K80" s="484"/>
      <c r="L80" s="484"/>
      <c r="M80" s="484"/>
      <c r="N80" s="484"/>
    </row>
    <row r="81" spans="1:14">
      <c r="A81" s="485" t="s">
        <v>701</v>
      </c>
      <c r="B81" s="488" t="s">
        <v>702</v>
      </c>
      <c r="C81" s="484">
        <v>0</v>
      </c>
      <c r="D81" s="484">
        <v>0</v>
      </c>
      <c r="E81" s="484">
        <v>0</v>
      </c>
      <c r="F81" s="484">
        <v>0</v>
      </c>
      <c r="G81" s="484">
        <v>0</v>
      </c>
      <c r="H81" s="484">
        <v>0</v>
      </c>
      <c r="I81" s="484">
        <v>0</v>
      </c>
      <c r="J81" s="484">
        <v>0</v>
      </c>
      <c r="K81" s="484">
        <v>0</v>
      </c>
      <c r="L81" s="484">
        <v>0</v>
      </c>
      <c r="M81" s="484">
        <v>0</v>
      </c>
      <c r="N81" s="484">
        <v>0</v>
      </c>
    </row>
    <row r="82" spans="1:14">
      <c r="A82" s="485"/>
      <c r="B82" s="488"/>
      <c r="C82" s="484"/>
      <c r="D82" s="484"/>
      <c r="E82" s="484"/>
      <c r="F82" s="484"/>
      <c r="G82" s="484"/>
      <c r="H82" s="484"/>
      <c r="I82" s="484"/>
      <c r="J82" s="484"/>
      <c r="K82" s="484"/>
      <c r="L82" s="484"/>
      <c r="M82" s="484"/>
      <c r="N82" s="484"/>
    </row>
    <row r="83" spans="1:14">
      <c r="A83" s="485" t="s">
        <v>714</v>
      </c>
      <c r="B83" s="488" t="s">
        <v>729</v>
      </c>
      <c r="C83" s="484">
        <v>0</v>
      </c>
      <c r="D83" s="484">
        <v>0</v>
      </c>
      <c r="E83" s="484">
        <v>0</v>
      </c>
      <c r="F83" s="484">
        <v>0</v>
      </c>
      <c r="G83" s="484">
        <v>0</v>
      </c>
      <c r="H83" s="484">
        <v>0</v>
      </c>
      <c r="I83" s="484">
        <v>0</v>
      </c>
      <c r="J83" s="484">
        <v>0</v>
      </c>
      <c r="K83" s="484">
        <v>0</v>
      </c>
      <c r="L83" s="484">
        <v>0</v>
      </c>
      <c r="M83" s="484">
        <v>0</v>
      </c>
      <c r="N83" s="484">
        <v>0</v>
      </c>
    </row>
    <row r="84" spans="1:14">
      <c r="A84" s="485"/>
      <c r="B84" s="488"/>
      <c r="C84" s="484"/>
      <c r="D84" s="484"/>
      <c r="E84" s="484"/>
      <c r="F84" s="484"/>
      <c r="G84" s="484"/>
      <c r="H84" s="484"/>
      <c r="I84" s="484"/>
      <c r="J84" s="484"/>
      <c r="K84" s="484"/>
      <c r="L84" s="484"/>
      <c r="M84" s="484"/>
      <c r="N84" s="484"/>
    </row>
    <row r="85" spans="1:14" ht="13.5" customHeight="1">
      <c r="A85" s="485"/>
      <c r="B85" s="483" t="s">
        <v>751</v>
      </c>
      <c r="C85" s="487">
        <v>21</v>
      </c>
      <c r="D85" s="487">
        <v>3407</v>
      </c>
      <c r="E85" s="487">
        <v>4.8158221089999991</v>
      </c>
      <c r="F85" s="487">
        <v>282.43322577099997</v>
      </c>
      <c r="G85" s="487">
        <v>-277.61740366199996</v>
      </c>
      <c r="H85" s="487">
        <v>121.52283988113598</v>
      </c>
      <c r="I85" s="487">
        <v>21</v>
      </c>
      <c r="J85" s="487">
        <v>3396</v>
      </c>
      <c r="K85" s="487">
        <v>1.3028224E-2</v>
      </c>
      <c r="L85" s="487">
        <v>0.34063705800000005</v>
      </c>
      <c r="M85" s="487">
        <v>-0.32760883400000002</v>
      </c>
      <c r="N85" s="487">
        <v>150.59509745247189</v>
      </c>
    </row>
    <row r="86" spans="1:14">
      <c r="A86" s="485"/>
      <c r="B86" s="488"/>
      <c r="C86" s="484"/>
      <c r="D86" s="484"/>
      <c r="E86" s="484"/>
      <c r="F86" s="484"/>
      <c r="G86" s="484"/>
      <c r="H86" s="484"/>
      <c r="I86" s="484"/>
      <c r="J86" s="484"/>
      <c r="K86" s="484"/>
      <c r="L86" s="484"/>
      <c r="M86" s="484"/>
      <c r="N86" s="484"/>
    </row>
    <row r="87" spans="1:14" s="316" customFormat="1" ht="45">
      <c r="A87" s="491" t="s">
        <v>752</v>
      </c>
      <c r="B87" s="491" t="s">
        <v>752</v>
      </c>
      <c r="C87" s="487">
        <v>1735</v>
      </c>
      <c r="D87" s="487">
        <v>97865529</v>
      </c>
      <c r="E87" s="487">
        <v>8639166.8983782697</v>
      </c>
      <c r="F87" s="487">
        <v>8424423.9447891749</v>
      </c>
      <c r="G87" s="487">
        <v>214742.95408912137</v>
      </c>
      <c r="H87" s="487">
        <v>3142763.5399142522</v>
      </c>
      <c r="I87" s="487">
        <f>I59+I76+I85</f>
        <v>1660</v>
      </c>
      <c r="J87" s="487">
        <f t="shared" ref="J87:N87" si="9">J59+J76+J85</f>
        <v>98568709</v>
      </c>
      <c r="K87" s="487">
        <f t="shared" si="9"/>
        <v>664697.85057923093</v>
      </c>
      <c r="L87" s="487">
        <f t="shared" si="9"/>
        <v>571791.45325155242</v>
      </c>
      <c r="M87" s="487">
        <f t="shared" si="9"/>
        <v>92906.397427688818</v>
      </c>
      <c r="N87" s="487">
        <f t="shared" si="9"/>
        <v>3237985.0811573071</v>
      </c>
    </row>
    <row r="88" spans="1:14">
      <c r="A88" s="485"/>
      <c r="B88" s="488"/>
      <c r="C88" s="484"/>
      <c r="D88" s="484"/>
      <c r="E88" s="484"/>
      <c r="F88" s="484"/>
      <c r="G88" s="484"/>
      <c r="H88" s="484"/>
      <c r="I88" s="484"/>
      <c r="J88" s="484"/>
      <c r="K88" s="484"/>
      <c r="L88" s="484"/>
      <c r="M88" s="484"/>
      <c r="N88" s="484"/>
    </row>
    <row r="89" spans="1:14">
      <c r="A89" s="485"/>
      <c r="B89" s="488" t="s">
        <v>753</v>
      </c>
      <c r="C89" s="484">
        <v>54</v>
      </c>
      <c r="D89" s="484">
        <v>1163437</v>
      </c>
      <c r="E89" s="484">
        <v>17904.09237891189</v>
      </c>
      <c r="F89" s="484">
        <v>6487.4375941470953</v>
      </c>
      <c r="G89" s="484">
        <v>11416.654784764791</v>
      </c>
      <c r="H89" s="484">
        <v>27325.475330584144</v>
      </c>
      <c r="I89" s="487">
        <v>55</v>
      </c>
      <c r="J89" s="487">
        <v>1194449</v>
      </c>
      <c r="K89" s="487">
        <v>1417.1804819364586</v>
      </c>
      <c r="L89" s="487">
        <v>429.80585523305808</v>
      </c>
      <c r="M89" s="487">
        <v>987.37462670340062</v>
      </c>
      <c r="N89" s="487">
        <v>29064.39729238614</v>
      </c>
    </row>
    <row r="90" spans="1:14">
      <c r="A90" s="319" t="s">
        <v>36</v>
      </c>
      <c r="B90" s="320"/>
      <c r="C90" s="321"/>
      <c r="D90" s="321"/>
      <c r="E90" s="321"/>
      <c r="F90" s="321"/>
      <c r="G90" s="321"/>
      <c r="H90" s="321"/>
      <c r="I90" s="321"/>
      <c r="J90" s="321"/>
      <c r="K90" s="321"/>
      <c r="L90" s="321"/>
      <c r="M90" s="321"/>
      <c r="N90" s="321"/>
    </row>
    <row r="91" spans="1:14">
      <c r="A91" s="318" t="s">
        <v>754</v>
      </c>
      <c r="I91" s="321"/>
      <c r="J91" s="321"/>
      <c r="K91" s="321"/>
      <c r="L91" s="321"/>
      <c r="M91" s="321"/>
      <c r="N91" s="321"/>
    </row>
    <row r="92" spans="1:14">
      <c r="A92" s="318" t="s">
        <v>755</v>
      </c>
      <c r="I92" s="321"/>
      <c r="J92" s="321"/>
      <c r="K92" s="321"/>
      <c r="L92" s="321"/>
      <c r="M92" s="321"/>
      <c r="N92" s="321"/>
    </row>
    <row r="93" spans="1:14">
      <c r="A93" s="318" t="s">
        <v>1164</v>
      </c>
    </row>
    <row r="94" spans="1:14">
      <c r="A94" s="1332" t="s">
        <v>43</v>
      </c>
      <c r="B94" s="1332"/>
    </row>
    <row r="98" spans="3:10">
      <c r="C98" s="322"/>
    </row>
    <row r="99" spans="3:10">
      <c r="C99" s="322"/>
    </row>
    <row r="100" spans="3:10">
      <c r="C100" s="322"/>
      <c r="I100" s="318"/>
      <c r="J100" s="318"/>
    </row>
  </sheetData>
  <mergeCells count="5">
    <mergeCell ref="A2:A3"/>
    <mergeCell ref="B2:B3"/>
    <mergeCell ref="C2:H2"/>
    <mergeCell ref="I2:N2"/>
    <mergeCell ref="A94:B94"/>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L60"/>
  <sheetViews>
    <sheetView zoomScaleNormal="100" workbookViewId="0">
      <selection activeCell="G12" sqref="G12"/>
    </sheetView>
  </sheetViews>
  <sheetFormatPr defaultColWidth="8.85546875" defaultRowHeight="15"/>
  <cols>
    <col min="1" max="1" width="11.42578125" style="19" bestFit="1" customWidth="1"/>
    <col min="2" max="10" width="11.7109375" style="19" customWidth="1"/>
    <col min="11" max="16384" width="8.85546875" style="19"/>
  </cols>
  <sheetData>
    <row r="1" spans="1:12">
      <c r="A1" s="1219" t="s">
        <v>756</v>
      </c>
      <c r="B1" s="1219"/>
      <c r="C1" s="1219"/>
      <c r="D1" s="1219"/>
      <c r="E1" s="1219"/>
      <c r="F1" s="1219"/>
      <c r="G1" s="1219"/>
      <c r="H1" s="1219"/>
      <c r="I1" s="1219"/>
    </row>
    <row r="2" spans="1:12">
      <c r="A2" s="348"/>
      <c r="B2" s="348"/>
      <c r="C2" s="348"/>
      <c r="D2" s="348"/>
      <c r="E2" s="348"/>
      <c r="F2" s="348"/>
      <c r="G2" s="348"/>
      <c r="H2" s="348"/>
      <c r="I2" s="348"/>
      <c r="J2" s="107" t="s">
        <v>530</v>
      </c>
    </row>
    <row r="3" spans="1:12" s="20" customFormat="1">
      <c r="A3" s="1251" t="s">
        <v>757</v>
      </c>
      <c r="B3" s="1254" t="s">
        <v>236</v>
      </c>
      <c r="C3" s="1255"/>
      <c r="D3" s="1256"/>
      <c r="E3" s="1254" t="s">
        <v>758</v>
      </c>
      <c r="F3" s="1255"/>
      <c r="G3" s="1256"/>
      <c r="H3" s="1254" t="s">
        <v>53</v>
      </c>
      <c r="I3" s="1255"/>
      <c r="J3" s="1256"/>
    </row>
    <row r="4" spans="1:12" s="20" customFormat="1" ht="45">
      <c r="A4" s="1253"/>
      <c r="B4" s="349" t="s">
        <v>759</v>
      </c>
      <c r="C4" s="349" t="s">
        <v>760</v>
      </c>
      <c r="D4" s="349" t="s">
        <v>761</v>
      </c>
      <c r="E4" s="349" t="s">
        <v>759</v>
      </c>
      <c r="F4" s="349" t="s">
        <v>760</v>
      </c>
      <c r="G4" s="349" t="s">
        <v>761</v>
      </c>
      <c r="H4" s="349" t="s">
        <v>759</v>
      </c>
      <c r="I4" s="349" t="s">
        <v>760</v>
      </c>
      <c r="J4" s="349" t="s">
        <v>762</v>
      </c>
    </row>
    <row r="5" spans="1:12" s="20" customFormat="1">
      <c r="A5" s="492" t="s">
        <v>600</v>
      </c>
      <c r="B5" s="493">
        <v>835991.4</v>
      </c>
      <c r="C5" s="493">
        <v>968793.71</v>
      </c>
      <c r="D5" s="493">
        <v>-116871.28</v>
      </c>
      <c r="E5" s="493">
        <v>1761622.26</v>
      </c>
      <c r="F5" s="493">
        <v>1523755.67</v>
      </c>
      <c r="G5" s="493">
        <v>257455.68</v>
      </c>
      <c r="H5" s="493">
        <v>2597613.66</v>
      </c>
      <c r="I5" s="493">
        <v>2492549.38</v>
      </c>
      <c r="J5" s="493">
        <v>140584.4</v>
      </c>
    </row>
    <row r="6" spans="1:12" s="20" customFormat="1">
      <c r="A6" s="492" t="s">
        <v>1160</v>
      </c>
      <c r="B6" s="493">
        <v>69153.47</v>
      </c>
      <c r="C6" s="493">
        <v>63627.11</v>
      </c>
      <c r="D6" s="493">
        <v>5526.36</v>
      </c>
      <c r="E6" s="493">
        <v>115169.41</v>
      </c>
      <c r="F6" s="493">
        <v>93581.01</v>
      </c>
      <c r="G6" s="493">
        <v>21588.400000000001</v>
      </c>
      <c r="H6" s="493">
        <v>184322.88</v>
      </c>
      <c r="I6" s="493">
        <v>157208.12</v>
      </c>
      <c r="J6" s="493">
        <v>27114.76</v>
      </c>
    </row>
    <row r="7" spans="1:12" s="20" customFormat="1">
      <c r="A7" s="492" t="s">
        <v>1163</v>
      </c>
      <c r="B7" s="493">
        <v>69153.47</v>
      </c>
      <c r="C7" s="493">
        <v>63627.11</v>
      </c>
      <c r="D7" s="493">
        <v>5526.36</v>
      </c>
      <c r="E7" s="493">
        <v>115169.41</v>
      </c>
      <c r="F7" s="493">
        <v>93581.01</v>
      </c>
      <c r="G7" s="493">
        <v>21588.400000000001</v>
      </c>
      <c r="H7" s="493">
        <v>184322.88</v>
      </c>
      <c r="I7" s="493">
        <v>157208.12</v>
      </c>
      <c r="J7" s="493">
        <v>27114.76</v>
      </c>
    </row>
    <row r="8" spans="1:12" s="20" customFormat="1">
      <c r="A8" s="496" t="s">
        <v>500</v>
      </c>
      <c r="B8" s="495"/>
      <c r="C8" s="495"/>
      <c r="D8" s="495"/>
      <c r="E8" s="494"/>
      <c r="F8" s="494"/>
      <c r="G8" s="495"/>
      <c r="H8" s="494"/>
      <c r="I8" s="494"/>
      <c r="J8" s="495"/>
    </row>
    <row r="9" spans="1:12" s="20" customFormat="1">
      <c r="A9" s="318" t="s">
        <v>1162</v>
      </c>
      <c r="B9" s="344"/>
      <c r="C9" s="344"/>
      <c r="D9" s="344"/>
      <c r="E9" s="344"/>
      <c r="F9" s="344"/>
      <c r="G9" s="344"/>
    </row>
    <row r="10" spans="1:12" s="20" customFormat="1">
      <c r="A10" s="1103" t="s">
        <v>70</v>
      </c>
      <c r="B10" s="1103"/>
      <c r="C10" s="1103"/>
      <c r="D10" s="1103"/>
      <c r="E10" s="1103"/>
      <c r="F10" s="1103"/>
      <c r="G10" s="1103"/>
    </row>
    <row r="11" spans="1:12">
      <c r="H11" s="469"/>
      <c r="I11" s="469"/>
      <c r="J11" s="469"/>
      <c r="K11" s="20"/>
      <c r="L11" s="20"/>
    </row>
    <row r="12" spans="1:12">
      <c r="H12" s="20"/>
      <c r="I12" s="20"/>
      <c r="J12" s="20"/>
      <c r="K12" s="20"/>
      <c r="L12" s="20"/>
    </row>
    <row r="13" spans="1:12">
      <c r="H13" s="20"/>
      <c r="I13" s="20"/>
      <c r="J13" s="20"/>
      <c r="K13" s="20"/>
      <c r="L13" s="20"/>
    </row>
    <row r="14" spans="1:12">
      <c r="A14" s="20"/>
      <c r="B14" s="20"/>
      <c r="C14" s="20"/>
      <c r="D14" s="20"/>
      <c r="E14" s="20"/>
      <c r="F14" s="20"/>
      <c r="G14" s="20"/>
      <c r="H14" s="20"/>
      <c r="I14" s="20"/>
      <c r="J14" s="20"/>
      <c r="K14" s="20"/>
      <c r="L14" s="20"/>
    </row>
    <row r="15" spans="1:12">
      <c r="A15" s="20"/>
      <c r="B15" s="20"/>
      <c r="C15" s="20"/>
      <c r="D15" s="20"/>
      <c r="E15" s="20"/>
      <c r="F15" s="20"/>
      <c r="G15" s="20"/>
      <c r="H15" s="20"/>
      <c r="I15" s="20"/>
      <c r="J15" s="20"/>
      <c r="K15" s="20"/>
      <c r="L15" s="20"/>
    </row>
    <row r="16" spans="1:12">
      <c r="A16" s="20"/>
      <c r="B16" s="20"/>
      <c r="C16" s="20"/>
      <c r="D16" s="20"/>
      <c r="E16" s="20"/>
      <c r="F16" s="20"/>
      <c r="G16" s="20"/>
      <c r="H16" s="20"/>
      <c r="I16" s="20"/>
      <c r="J16" s="20"/>
      <c r="K16" s="20"/>
      <c r="L16" s="20"/>
    </row>
    <row r="17" spans="1:12">
      <c r="A17" s="20"/>
      <c r="B17" s="20"/>
      <c r="C17" s="20"/>
      <c r="D17" s="20"/>
      <c r="E17" s="20"/>
      <c r="F17" s="20"/>
      <c r="G17" s="20"/>
      <c r="H17" s="20"/>
      <c r="I17" s="20"/>
      <c r="J17" s="20"/>
      <c r="K17" s="20"/>
      <c r="L17" s="20"/>
    </row>
    <row r="18" spans="1:12">
      <c r="A18" s="20"/>
      <c r="B18" s="20"/>
      <c r="C18" s="20"/>
      <c r="D18" s="20"/>
      <c r="E18" s="20"/>
      <c r="F18" s="20"/>
      <c r="G18" s="20"/>
      <c r="H18" s="20"/>
      <c r="I18" s="20"/>
      <c r="J18" s="20"/>
      <c r="K18" s="20"/>
      <c r="L18" s="20"/>
    </row>
    <row r="19" spans="1:12">
      <c r="A19" s="20"/>
      <c r="B19" s="20"/>
      <c r="C19" s="20"/>
      <c r="D19" s="20"/>
      <c r="E19" s="20"/>
      <c r="F19" s="20"/>
      <c r="G19" s="20"/>
      <c r="H19" s="20"/>
      <c r="I19" s="20"/>
      <c r="J19" s="20"/>
      <c r="K19" s="20"/>
      <c r="L19" s="20"/>
    </row>
    <row r="20" spans="1:12">
      <c r="A20" s="20"/>
      <c r="B20" s="20"/>
      <c r="C20" s="20"/>
      <c r="D20" s="20"/>
      <c r="E20" s="20"/>
      <c r="F20" s="20"/>
      <c r="G20" s="20"/>
      <c r="H20" s="20"/>
      <c r="I20" s="20"/>
      <c r="J20" s="20"/>
      <c r="K20" s="20"/>
      <c r="L20" s="20"/>
    </row>
    <row r="21" spans="1:12">
      <c r="A21" s="20"/>
      <c r="B21" s="20"/>
      <c r="C21" s="20"/>
      <c r="D21" s="20"/>
      <c r="E21" s="20"/>
      <c r="F21" s="20"/>
      <c r="G21" s="20"/>
      <c r="H21" s="20"/>
      <c r="I21" s="20"/>
      <c r="J21" s="20"/>
      <c r="K21" s="20"/>
      <c r="L21" s="20"/>
    </row>
    <row r="22" spans="1:12">
      <c r="A22" s="20"/>
      <c r="B22" s="20"/>
      <c r="C22" s="20"/>
      <c r="D22" s="20"/>
      <c r="E22" s="20"/>
      <c r="F22" s="20"/>
      <c r="G22" s="20"/>
      <c r="H22" s="20"/>
      <c r="I22" s="20"/>
      <c r="J22" s="20"/>
      <c r="K22" s="20"/>
      <c r="L22" s="20"/>
    </row>
    <row r="23" spans="1:12">
      <c r="A23" s="20"/>
      <c r="B23" s="20"/>
      <c r="C23" s="20"/>
      <c r="D23" s="20"/>
      <c r="E23" s="20"/>
      <c r="F23" s="20"/>
      <c r="G23" s="20"/>
      <c r="H23" s="20"/>
      <c r="I23" s="20"/>
      <c r="J23" s="20"/>
      <c r="K23" s="20"/>
      <c r="L23" s="20"/>
    </row>
    <row r="24" spans="1:12">
      <c r="A24" s="20"/>
      <c r="B24" s="469"/>
      <c r="C24" s="469"/>
      <c r="D24" s="469"/>
      <c r="E24" s="469"/>
      <c r="F24" s="469"/>
      <c r="G24" s="469"/>
      <c r="H24" s="469"/>
      <c r="I24" s="469"/>
      <c r="J24" s="469"/>
      <c r="K24" s="20"/>
      <c r="L24" s="20"/>
    </row>
    <row r="25" spans="1:12">
      <c r="A25" s="20"/>
      <c r="B25" s="469"/>
      <c r="C25" s="469"/>
      <c r="D25" s="469"/>
      <c r="E25" s="469"/>
      <c r="F25" s="469"/>
      <c r="G25" s="469"/>
      <c r="H25" s="469"/>
      <c r="I25" s="469"/>
      <c r="J25" s="469"/>
      <c r="K25" s="20"/>
      <c r="L25" s="20"/>
    </row>
    <row r="26" spans="1:12">
      <c r="A26" s="20"/>
      <c r="B26" s="469"/>
      <c r="C26" s="469"/>
      <c r="D26" s="469"/>
      <c r="E26" s="469"/>
      <c r="F26" s="469"/>
      <c r="G26" s="469"/>
      <c r="H26" s="469"/>
      <c r="I26" s="469"/>
      <c r="J26" s="469"/>
      <c r="K26" s="20"/>
      <c r="L26" s="20"/>
    </row>
    <row r="27" spans="1:12">
      <c r="A27" s="20"/>
      <c r="B27" s="469"/>
      <c r="C27" s="469"/>
      <c r="D27" s="469"/>
      <c r="E27" s="469"/>
      <c r="F27" s="469"/>
      <c r="G27" s="469"/>
      <c r="H27" s="469"/>
      <c r="I27" s="469"/>
      <c r="J27" s="469"/>
      <c r="K27" s="20"/>
      <c r="L27" s="20"/>
    </row>
    <row r="28" spans="1:12">
      <c r="A28" s="20"/>
      <c r="B28" s="469"/>
      <c r="C28" s="469"/>
      <c r="D28" s="469"/>
      <c r="E28" s="469"/>
      <c r="F28" s="469"/>
      <c r="G28" s="469"/>
      <c r="H28" s="469"/>
      <c r="I28" s="469"/>
      <c r="J28" s="469"/>
      <c r="K28" s="20"/>
      <c r="L28" s="20"/>
    </row>
    <row r="29" spans="1:12">
      <c r="A29" s="20"/>
      <c r="B29" s="469"/>
      <c r="C29" s="469"/>
      <c r="D29" s="469"/>
      <c r="E29" s="469"/>
      <c r="F29" s="469"/>
      <c r="G29" s="469"/>
      <c r="H29" s="469"/>
      <c r="I29" s="469"/>
      <c r="J29" s="469"/>
      <c r="K29" s="20"/>
      <c r="L29" s="20"/>
    </row>
    <row r="30" spans="1:12">
      <c r="A30" s="20"/>
      <c r="B30" s="469"/>
      <c r="C30" s="469"/>
      <c r="D30" s="469"/>
      <c r="E30" s="469"/>
      <c r="F30" s="469"/>
      <c r="G30" s="469"/>
      <c r="H30" s="469"/>
      <c r="I30" s="469"/>
      <c r="J30" s="469"/>
      <c r="K30" s="20"/>
      <c r="L30" s="20"/>
    </row>
    <row r="31" spans="1:12">
      <c r="A31" s="20"/>
      <c r="B31" s="469"/>
      <c r="C31" s="469"/>
      <c r="D31" s="469"/>
      <c r="E31" s="469"/>
      <c r="F31" s="469"/>
      <c r="G31" s="469"/>
      <c r="H31" s="469"/>
      <c r="I31" s="469"/>
      <c r="J31" s="469"/>
      <c r="K31" s="20"/>
      <c r="L31" s="20"/>
    </row>
    <row r="32" spans="1:12">
      <c r="A32" s="20"/>
      <c r="B32" s="469"/>
      <c r="C32" s="469"/>
      <c r="D32" s="469"/>
      <c r="E32" s="469"/>
      <c r="F32" s="469"/>
      <c r="G32" s="469"/>
      <c r="H32" s="469"/>
      <c r="I32" s="469"/>
      <c r="J32" s="469"/>
      <c r="K32" s="20"/>
      <c r="L32" s="20"/>
    </row>
    <row r="33" spans="1:12">
      <c r="A33" s="20"/>
      <c r="B33" s="469"/>
      <c r="C33" s="469"/>
      <c r="D33" s="469"/>
      <c r="E33" s="469"/>
      <c r="F33" s="469"/>
      <c r="G33" s="469"/>
      <c r="H33" s="469"/>
      <c r="I33" s="469"/>
      <c r="J33" s="469"/>
      <c r="K33" s="20"/>
      <c r="L33" s="20"/>
    </row>
    <row r="34" spans="1:12">
      <c r="A34" s="20"/>
      <c r="B34" s="469"/>
      <c r="C34" s="469"/>
      <c r="D34" s="469"/>
      <c r="E34" s="469"/>
      <c r="F34" s="469"/>
      <c r="G34" s="469"/>
      <c r="H34" s="469"/>
      <c r="I34" s="469"/>
      <c r="J34" s="469"/>
      <c r="K34" s="20"/>
      <c r="L34" s="20"/>
    </row>
    <row r="35" spans="1:12">
      <c r="A35" s="20"/>
      <c r="B35" s="20"/>
      <c r="C35" s="20"/>
      <c r="D35" s="20"/>
      <c r="E35" s="20"/>
      <c r="F35" s="20"/>
      <c r="G35" s="20"/>
      <c r="H35" s="20"/>
      <c r="I35" s="20"/>
      <c r="J35" s="20"/>
      <c r="K35" s="20"/>
      <c r="L35" s="20"/>
    </row>
    <row r="36" spans="1:12">
      <c r="A36" s="20"/>
      <c r="B36" s="20"/>
      <c r="C36" s="20"/>
      <c r="D36" s="20"/>
      <c r="E36" s="20"/>
      <c r="F36" s="20"/>
      <c r="G36" s="20"/>
      <c r="H36" s="20"/>
      <c r="I36" s="20"/>
      <c r="J36" s="20"/>
      <c r="K36" s="20"/>
      <c r="L36" s="20"/>
    </row>
    <row r="37" spans="1:12">
      <c r="A37" s="20"/>
      <c r="B37" s="20"/>
      <c r="C37" s="20"/>
      <c r="D37" s="20"/>
      <c r="E37" s="20"/>
      <c r="F37" s="20"/>
      <c r="G37" s="20"/>
      <c r="H37" s="20"/>
      <c r="I37" s="20"/>
      <c r="J37" s="20"/>
      <c r="K37" s="20"/>
      <c r="L37" s="20"/>
    </row>
    <row r="38" spans="1:12">
      <c r="A38" s="20"/>
      <c r="B38" s="20"/>
      <c r="C38" s="20"/>
      <c r="D38" s="20"/>
      <c r="E38" s="20"/>
      <c r="F38" s="20"/>
      <c r="G38" s="20"/>
      <c r="H38" s="20"/>
      <c r="I38" s="20"/>
      <c r="J38" s="20"/>
      <c r="K38" s="20"/>
      <c r="L38" s="20"/>
    </row>
    <row r="39" spans="1:12">
      <c r="A39" s="20"/>
      <c r="B39" s="20"/>
      <c r="C39" s="20"/>
      <c r="D39" s="20"/>
      <c r="E39" s="20"/>
      <c r="F39" s="20"/>
      <c r="G39" s="20"/>
      <c r="H39" s="20"/>
      <c r="I39" s="20"/>
      <c r="J39" s="20"/>
      <c r="K39" s="20"/>
      <c r="L39" s="20"/>
    </row>
    <row r="40" spans="1:12">
      <c r="A40" s="20"/>
      <c r="B40" s="20"/>
      <c r="C40" s="20"/>
      <c r="D40" s="20"/>
      <c r="E40" s="20"/>
      <c r="F40" s="20"/>
      <c r="G40" s="20"/>
      <c r="H40" s="20"/>
      <c r="I40" s="20"/>
      <c r="J40" s="20"/>
      <c r="K40" s="20"/>
      <c r="L40" s="20"/>
    </row>
    <row r="41" spans="1:12">
      <c r="A41" s="20"/>
      <c r="B41" s="20"/>
      <c r="C41" s="20"/>
      <c r="D41" s="20"/>
      <c r="E41" s="20"/>
      <c r="F41" s="20"/>
      <c r="G41" s="20"/>
      <c r="H41" s="20"/>
      <c r="I41" s="20"/>
      <c r="J41" s="20"/>
      <c r="K41" s="20"/>
      <c r="L41" s="20"/>
    </row>
    <row r="42" spans="1:12">
      <c r="A42" s="20"/>
      <c r="B42" s="20"/>
      <c r="C42" s="20"/>
      <c r="D42" s="20"/>
      <c r="E42" s="20"/>
      <c r="F42" s="20"/>
      <c r="G42" s="20"/>
      <c r="H42" s="20"/>
      <c r="I42" s="20"/>
      <c r="J42" s="20"/>
      <c r="K42" s="20"/>
      <c r="L42" s="20"/>
    </row>
    <row r="43" spans="1:12">
      <c r="A43" s="20"/>
      <c r="B43" s="20"/>
      <c r="C43" s="20"/>
      <c r="D43" s="20"/>
      <c r="E43" s="20"/>
      <c r="F43" s="20"/>
      <c r="G43" s="20"/>
      <c r="H43" s="20"/>
      <c r="I43" s="20"/>
      <c r="J43" s="20"/>
      <c r="K43" s="20"/>
      <c r="L43" s="20"/>
    </row>
    <row r="44" spans="1:12">
      <c r="A44" s="20"/>
      <c r="B44" s="20"/>
      <c r="C44" s="20"/>
      <c r="D44" s="20"/>
      <c r="E44" s="20"/>
      <c r="F44" s="20"/>
      <c r="G44" s="20"/>
      <c r="H44" s="20"/>
      <c r="I44" s="20"/>
      <c r="J44" s="20"/>
      <c r="K44" s="20"/>
      <c r="L44" s="20"/>
    </row>
    <row r="45" spans="1:12">
      <c r="A45" s="20"/>
      <c r="B45" s="20"/>
      <c r="C45" s="20"/>
      <c r="D45" s="20"/>
      <c r="E45" s="20"/>
      <c r="F45" s="20"/>
      <c r="G45" s="20"/>
      <c r="H45" s="20"/>
      <c r="I45" s="20"/>
      <c r="J45" s="20"/>
      <c r="K45" s="20"/>
      <c r="L45" s="20"/>
    </row>
    <row r="46" spans="1:12">
      <c r="A46" s="20"/>
      <c r="B46" s="20"/>
      <c r="C46" s="20"/>
      <c r="D46" s="20"/>
      <c r="E46" s="20"/>
      <c r="F46" s="20"/>
      <c r="G46" s="20"/>
      <c r="H46" s="20"/>
      <c r="I46" s="20"/>
      <c r="J46" s="20"/>
      <c r="K46" s="20"/>
      <c r="L46" s="20"/>
    </row>
    <row r="47" spans="1:12">
      <c r="A47" s="20"/>
      <c r="B47" s="469"/>
      <c r="C47" s="469"/>
      <c r="D47" s="469"/>
      <c r="E47" s="469"/>
      <c r="F47" s="469"/>
      <c r="G47" s="469"/>
      <c r="H47" s="469"/>
      <c r="I47" s="469"/>
      <c r="J47" s="469"/>
      <c r="K47" s="20"/>
      <c r="L47" s="20"/>
    </row>
    <row r="48" spans="1:12">
      <c r="A48" s="20"/>
      <c r="B48" s="469"/>
      <c r="C48" s="469"/>
      <c r="D48" s="469"/>
      <c r="E48" s="469"/>
      <c r="F48" s="469"/>
      <c r="G48" s="469"/>
      <c r="H48" s="469"/>
      <c r="I48" s="469"/>
      <c r="J48" s="469"/>
      <c r="K48" s="20"/>
      <c r="L48" s="20"/>
    </row>
    <row r="49" spans="1:12">
      <c r="A49" s="20"/>
      <c r="B49" s="469"/>
      <c r="C49" s="469"/>
      <c r="D49" s="469"/>
      <c r="E49" s="469"/>
      <c r="F49" s="469"/>
      <c r="G49" s="469"/>
      <c r="H49" s="469"/>
      <c r="I49" s="469"/>
      <c r="J49" s="469"/>
      <c r="K49" s="20"/>
      <c r="L49" s="20"/>
    </row>
    <row r="50" spans="1:12">
      <c r="B50" s="469"/>
      <c r="C50" s="469"/>
      <c r="D50" s="469"/>
      <c r="E50" s="469"/>
      <c r="F50" s="469"/>
      <c r="G50" s="469"/>
      <c r="H50" s="469"/>
      <c r="I50" s="469"/>
      <c r="J50" s="469"/>
    </row>
    <row r="51" spans="1:12">
      <c r="B51" s="469"/>
      <c r="C51" s="469"/>
      <c r="D51" s="469"/>
      <c r="E51" s="469"/>
      <c r="F51" s="469"/>
      <c r="G51" s="469"/>
      <c r="H51" s="469"/>
      <c r="I51" s="469"/>
      <c r="J51" s="469"/>
    </row>
    <row r="52" spans="1:12">
      <c r="B52" s="469"/>
      <c r="C52" s="469"/>
      <c r="D52" s="469"/>
      <c r="E52" s="469"/>
      <c r="F52" s="469"/>
      <c r="G52" s="469"/>
      <c r="H52" s="469"/>
      <c r="I52" s="469"/>
      <c r="J52" s="469"/>
    </row>
    <row r="53" spans="1:12">
      <c r="B53" s="469"/>
      <c r="C53" s="469"/>
      <c r="D53" s="469"/>
      <c r="E53" s="469"/>
      <c r="F53" s="469"/>
      <c r="G53" s="469"/>
      <c r="H53" s="469"/>
      <c r="I53" s="469"/>
      <c r="J53" s="469"/>
    </row>
    <row r="54" spans="1:12">
      <c r="B54" s="469"/>
      <c r="C54" s="469"/>
      <c r="D54" s="469"/>
      <c r="E54" s="469"/>
      <c r="F54" s="469"/>
      <c r="G54" s="469"/>
      <c r="H54" s="469"/>
      <c r="I54" s="469"/>
      <c r="J54" s="469"/>
    </row>
    <row r="55" spans="1:12">
      <c r="B55" s="469"/>
      <c r="C55" s="469"/>
      <c r="D55" s="469"/>
      <c r="E55" s="469"/>
      <c r="F55" s="469"/>
      <c r="G55" s="469"/>
      <c r="H55" s="469"/>
      <c r="I55" s="469"/>
      <c r="J55" s="469"/>
    </row>
    <row r="56" spans="1:12">
      <c r="B56" s="469"/>
      <c r="C56" s="469"/>
      <c r="D56" s="469"/>
      <c r="E56" s="469"/>
      <c r="F56" s="469"/>
      <c r="G56" s="469"/>
      <c r="H56" s="469"/>
      <c r="I56" s="469"/>
      <c r="J56" s="469"/>
    </row>
    <row r="57" spans="1:12">
      <c r="B57" s="469"/>
      <c r="C57" s="469"/>
      <c r="D57" s="469"/>
      <c r="E57" s="469"/>
      <c r="F57" s="469"/>
      <c r="G57" s="469"/>
      <c r="H57" s="469"/>
      <c r="I57" s="469"/>
      <c r="J57" s="469"/>
    </row>
    <row r="58" spans="1:12">
      <c r="B58" s="469"/>
      <c r="C58" s="469"/>
      <c r="D58" s="469"/>
      <c r="E58" s="469"/>
      <c r="F58" s="469"/>
      <c r="G58" s="469"/>
      <c r="H58" s="469"/>
      <c r="I58" s="469"/>
      <c r="J58" s="469"/>
    </row>
    <row r="59" spans="1:12">
      <c r="B59" s="469"/>
      <c r="C59" s="469"/>
      <c r="D59" s="469"/>
      <c r="E59" s="469"/>
      <c r="F59" s="469"/>
      <c r="G59" s="469"/>
      <c r="H59" s="469"/>
      <c r="I59" s="469"/>
      <c r="J59" s="469"/>
    </row>
    <row r="60" spans="1:12">
      <c r="B60" s="469"/>
      <c r="C60" s="469"/>
      <c r="D60" s="469"/>
      <c r="E60" s="469"/>
      <c r="F60" s="469"/>
      <c r="G60" s="469"/>
      <c r="H60" s="469"/>
      <c r="I60" s="469"/>
      <c r="J60" s="469"/>
    </row>
  </sheetData>
  <mergeCells count="6">
    <mergeCell ref="A10:G10"/>
    <mergeCell ref="A1:I1"/>
    <mergeCell ref="A3:A4"/>
    <mergeCell ref="B3:D3"/>
    <mergeCell ref="E3:G3"/>
    <mergeCell ref="H3:J3"/>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17"/>
  <sheetViews>
    <sheetView workbookViewId="0">
      <selection activeCell="I27" sqref="I27"/>
    </sheetView>
  </sheetViews>
  <sheetFormatPr defaultColWidth="10.42578125" defaultRowHeight="15"/>
  <cols>
    <col min="1" max="16384" width="10.42578125" style="19"/>
  </cols>
  <sheetData>
    <row r="1" spans="1:17" ht="17.25" customHeight="1">
      <c r="A1" s="1127" t="s">
        <v>273</v>
      </c>
      <c r="B1" s="1127"/>
      <c r="C1" s="1127"/>
      <c r="D1" s="1127"/>
      <c r="E1" s="1127"/>
      <c r="F1" s="1127"/>
      <c r="G1" s="1127"/>
      <c r="H1" s="1127"/>
      <c r="I1" s="1127"/>
      <c r="J1" s="1127"/>
      <c r="K1" s="1127"/>
      <c r="L1" s="1127"/>
      <c r="M1" s="1127"/>
      <c r="N1" s="1127"/>
      <c r="O1" s="1127"/>
    </row>
    <row r="2" spans="1:17" ht="18" customHeight="1">
      <c r="A2" s="1128" t="s">
        <v>51</v>
      </c>
      <c r="B2" s="1129" t="s">
        <v>274</v>
      </c>
      <c r="C2" s="1130"/>
      <c r="D2" s="1135" t="s">
        <v>275</v>
      </c>
      <c r="E2" s="1136"/>
      <c r="F2" s="1136"/>
      <c r="G2" s="1136"/>
      <c r="H2" s="1136"/>
      <c r="I2" s="1136"/>
      <c r="J2" s="1136"/>
      <c r="K2" s="1136"/>
      <c r="L2" s="1136"/>
      <c r="M2" s="1136"/>
      <c r="N2" s="1136"/>
      <c r="O2" s="1137"/>
      <c r="P2" s="1120" t="s">
        <v>276</v>
      </c>
      <c r="Q2" s="1120"/>
    </row>
    <row r="3" spans="1:17" s="20" customFormat="1" ht="15" customHeight="1">
      <c r="A3" s="1128"/>
      <c r="B3" s="1131"/>
      <c r="C3" s="1132"/>
      <c r="D3" s="1121" t="s">
        <v>317</v>
      </c>
      <c r="E3" s="1121"/>
      <c r="F3" s="1121"/>
      <c r="G3" s="1121"/>
      <c r="H3" s="1121" t="s">
        <v>60</v>
      </c>
      <c r="I3" s="1121"/>
      <c r="J3" s="1121"/>
      <c r="K3" s="1121"/>
      <c r="L3" s="1121" t="s">
        <v>318</v>
      </c>
      <c r="M3" s="1121"/>
      <c r="N3" s="1121"/>
      <c r="O3" s="1121"/>
      <c r="P3" s="1122" t="s">
        <v>67</v>
      </c>
      <c r="Q3" s="1122" t="s">
        <v>429</v>
      </c>
    </row>
    <row r="4" spans="1:17" s="20" customFormat="1">
      <c r="A4" s="1128"/>
      <c r="B4" s="1133"/>
      <c r="C4" s="1134"/>
      <c r="D4" s="1125" t="s">
        <v>61</v>
      </c>
      <c r="E4" s="1126"/>
      <c r="F4" s="1125" t="s">
        <v>62</v>
      </c>
      <c r="G4" s="1126"/>
      <c r="H4" s="1125" t="s">
        <v>63</v>
      </c>
      <c r="I4" s="1126"/>
      <c r="J4" s="1125" t="s">
        <v>64</v>
      </c>
      <c r="K4" s="1126"/>
      <c r="L4" s="1125" t="s">
        <v>65</v>
      </c>
      <c r="M4" s="1126"/>
      <c r="N4" s="1125" t="s">
        <v>66</v>
      </c>
      <c r="O4" s="1126"/>
      <c r="P4" s="1123"/>
      <c r="Q4" s="1123"/>
    </row>
    <row r="5" spans="1:17" s="20" customFormat="1" ht="30">
      <c r="A5" s="1128"/>
      <c r="B5" s="61" t="s">
        <v>67</v>
      </c>
      <c r="C5" s="61" t="s">
        <v>429</v>
      </c>
      <c r="D5" s="61" t="s">
        <v>67</v>
      </c>
      <c r="E5" s="61" t="s">
        <v>429</v>
      </c>
      <c r="F5" s="61" t="s">
        <v>67</v>
      </c>
      <c r="G5" s="61" t="s">
        <v>429</v>
      </c>
      <c r="H5" s="61" t="s">
        <v>67</v>
      </c>
      <c r="I5" s="61" t="s">
        <v>429</v>
      </c>
      <c r="J5" s="61" t="s">
        <v>67</v>
      </c>
      <c r="K5" s="61" t="s">
        <v>429</v>
      </c>
      <c r="L5" s="61" t="s">
        <v>67</v>
      </c>
      <c r="M5" s="61" t="s">
        <v>429</v>
      </c>
      <c r="N5" s="61" t="s">
        <v>67</v>
      </c>
      <c r="O5" s="61" t="s">
        <v>429</v>
      </c>
      <c r="P5" s="1124"/>
      <c r="Q5" s="1124"/>
    </row>
    <row r="6" spans="1:17" s="21" customFormat="1" ht="15" customHeight="1">
      <c r="A6" s="62" t="s">
        <v>600</v>
      </c>
      <c r="B6" s="63">
        <f>D6+F6+P6</f>
        <v>77</v>
      </c>
      <c r="C6" s="63">
        <f>E6+G6+Q6</f>
        <v>114252.740752</v>
      </c>
      <c r="D6" s="64">
        <v>41</v>
      </c>
      <c r="E6" s="65">
        <v>39677.961274999994</v>
      </c>
      <c r="F6" s="64">
        <v>18</v>
      </c>
      <c r="G6" s="65">
        <v>63986.759477000007</v>
      </c>
      <c r="H6" s="64">
        <v>19</v>
      </c>
      <c r="I6" s="65">
        <v>78986.759477000014</v>
      </c>
      <c r="J6" s="64">
        <v>40</v>
      </c>
      <c r="K6" s="65">
        <v>24677.961274999998</v>
      </c>
      <c r="L6" s="64">
        <v>0</v>
      </c>
      <c r="M6" s="65">
        <v>0</v>
      </c>
      <c r="N6" s="64">
        <v>59</v>
      </c>
      <c r="O6" s="65">
        <v>103664.72445199998</v>
      </c>
      <c r="P6" s="63">
        <v>18</v>
      </c>
      <c r="Q6" s="65">
        <v>10588.02</v>
      </c>
    </row>
    <row r="7" spans="1:17" s="21" customFormat="1" ht="15" customHeight="1">
      <c r="A7" s="62" t="s">
        <v>1160</v>
      </c>
      <c r="B7" s="63">
        <f t="shared" ref="B7:B8" si="0">D7+F7+P7</f>
        <v>14</v>
      </c>
      <c r="C7" s="63">
        <f t="shared" ref="C7:C8" si="1">E7+G7+Q7</f>
        <v>5604.18</v>
      </c>
      <c r="D7" s="63">
        <v>7</v>
      </c>
      <c r="E7" s="63">
        <v>3008.58</v>
      </c>
      <c r="F7" s="63">
        <v>3</v>
      </c>
      <c r="G7" s="63">
        <v>279.64</v>
      </c>
      <c r="H7" s="63">
        <v>3</v>
      </c>
      <c r="I7" s="63">
        <v>279.64</v>
      </c>
      <c r="J7" s="63">
        <v>7</v>
      </c>
      <c r="K7" s="63">
        <v>3008.58</v>
      </c>
      <c r="L7" s="63">
        <v>1</v>
      </c>
      <c r="M7" s="63">
        <v>9.8699999999999992</v>
      </c>
      <c r="N7" s="63">
        <v>9</v>
      </c>
      <c r="O7" s="63">
        <v>3278.35</v>
      </c>
      <c r="P7" s="63">
        <v>4</v>
      </c>
      <c r="Q7" s="63">
        <v>2315.96</v>
      </c>
    </row>
    <row r="8" spans="1:17" s="20" customFormat="1" ht="13.5" customHeight="1">
      <c r="A8" s="201">
        <v>44287</v>
      </c>
      <c r="B8" s="63">
        <f t="shared" si="0"/>
        <v>14</v>
      </c>
      <c r="C8" s="63">
        <f t="shared" si="1"/>
        <v>5604.18</v>
      </c>
      <c r="D8" s="63">
        <v>7</v>
      </c>
      <c r="E8" s="63">
        <v>3008.58</v>
      </c>
      <c r="F8" s="63">
        <v>3</v>
      </c>
      <c r="G8" s="63">
        <v>279.64</v>
      </c>
      <c r="H8" s="63">
        <v>3</v>
      </c>
      <c r="I8" s="63">
        <v>279.64</v>
      </c>
      <c r="J8" s="63">
        <v>7</v>
      </c>
      <c r="K8" s="63">
        <v>3008.58</v>
      </c>
      <c r="L8" s="63">
        <v>1</v>
      </c>
      <c r="M8" s="63">
        <v>9.8699999999999992</v>
      </c>
      <c r="N8" s="63">
        <v>9</v>
      </c>
      <c r="O8" s="63">
        <v>3278.35</v>
      </c>
      <c r="P8" s="63">
        <v>4</v>
      </c>
      <c r="Q8" s="63">
        <v>2315.96</v>
      </c>
    </row>
    <row r="9" spans="1:17" s="20" customFormat="1" ht="15" customHeight="1">
      <c r="A9" s="82" t="s">
        <v>36</v>
      </c>
      <c r="B9" s="36"/>
      <c r="C9" s="36"/>
      <c r="D9" s="36"/>
      <c r="E9" s="67"/>
      <c r="F9" s="36"/>
      <c r="G9" s="67"/>
      <c r="H9" s="36"/>
      <c r="I9" s="67"/>
      <c r="J9" s="36"/>
      <c r="K9" s="67"/>
      <c r="L9" s="36"/>
      <c r="M9" s="67"/>
      <c r="N9" s="36"/>
      <c r="O9" s="67"/>
    </row>
    <row r="10" spans="1:17" s="20" customFormat="1">
      <c r="A10" s="1138" t="s">
        <v>279</v>
      </c>
      <c r="B10" s="1138"/>
      <c r="C10" s="1138"/>
      <c r="D10" s="1138"/>
      <c r="E10" s="1138"/>
      <c r="F10" s="1138"/>
      <c r="G10" s="1138"/>
      <c r="H10" s="1138"/>
      <c r="I10" s="1138"/>
      <c r="J10" s="1138"/>
      <c r="K10" s="1138"/>
      <c r="L10" s="1138"/>
      <c r="M10" s="1138"/>
      <c r="N10" s="1138"/>
      <c r="O10" s="1138"/>
    </row>
    <row r="11" spans="1:17" s="20" customFormat="1" ht="17.25" customHeight="1">
      <c r="A11" s="1139" t="s">
        <v>348</v>
      </c>
      <c r="B11" s="1139"/>
      <c r="C11" s="1139"/>
      <c r="D11" s="1139"/>
      <c r="E11" s="1139"/>
      <c r="F11" s="1139"/>
      <c r="G11" s="1139"/>
      <c r="H11" s="1139"/>
      <c r="I11" s="1139"/>
      <c r="J11" s="1139"/>
      <c r="K11" s="1139"/>
      <c r="L11" s="1139"/>
      <c r="M11" s="1139"/>
      <c r="N11" s="1139"/>
      <c r="O11" s="1139"/>
    </row>
    <row r="12" spans="1:17" s="20" customFormat="1" ht="17.25" customHeight="1">
      <c r="A12" s="1139" t="s">
        <v>309</v>
      </c>
      <c r="B12" s="1139"/>
      <c r="C12" s="1139"/>
      <c r="D12" s="1139"/>
      <c r="E12" s="1139"/>
      <c r="F12" s="1139"/>
      <c r="G12" s="1139"/>
      <c r="H12" s="1139"/>
      <c r="I12" s="1139"/>
      <c r="J12" s="1139"/>
      <c r="K12" s="1139"/>
      <c r="L12" s="1139"/>
      <c r="M12" s="1139"/>
      <c r="N12" s="1139"/>
      <c r="O12" s="1139"/>
    </row>
    <row r="13" spans="1:17" s="20" customFormat="1" ht="12" customHeight="1">
      <c r="A13" s="1140" t="s">
        <v>1162</v>
      </c>
      <c r="B13" s="1140"/>
      <c r="C13" s="1140"/>
    </row>
    <row r="14" spans="1:17" s="20" customFormat="1">
      <c r="A14" s="1138" t="s">
        <v>43</v>
      </c>
      <c r="B14" s="1138"/>
      <c r="C14" s="1138"/>
      <c r="D14" s="1138"/>
      <c r="E14" s="1138"/>
      <c r="F14" s="1138"/>
      <c r="G14" s="1138"/>
      <c r="H14" s="1138"/>
      <c r="I14" s="1138"/>
      <c r="J14" s="1138"/>
      <c r="K14" s="1138"/>
      <c r="L14" s="1138"/>
      <c r="M14" s="1138"/>
      <c r="N14" s="1138"/>
      <c r="O14" s="1138"/>
    </row>
    <row r="15" spans="1:17">
      <c r="F15" s="68"/>
    </row>
    <row r="16" spans="1:17">
      <c r="B16" s="148"/>
    </row>
    <row r="17" spans="5:9">
      <c r="E17" s="148"/>
      <c r="I17" s="69"/>
    </row>
  </sheetData>
  <mergeCells count="21">
    <mergeCell ref="A10:O10"/>
    <mergeCell ref="A11:O11"/>
    <mergeCell ref="A12:O12"/>
    <mergeCell ref="A14:O14"/>
    <mergeCell ref="A13:C13"/>
    <mergeCell ref="A1:O1"/>
    <mergeCell ref="A2:A5"/>
    <mergeCell ref="B2:C4"/>
    <mergeCell ref="D2:O2"/>
    <mergeCell ref="D4:E4"/>
    <mergeCell ref="F4:G4"/>
    <mergeCell ref="H4:I4"/>
    <mergeCell ref="J4:K4"/>
    <mergeCell ref="L4:M4"/>
    <mergeCell ref="P2:Q2"/>
    <mergeCell ref="D3:G3"/>
    <mergeCell ref="H3:K3"/>
    <mergeCell ref="L3:O3"/>
    <mergeCell ref="P3:P5"/>
    <mergeCell ref="Q3:Q5"/>
    <mergeCell ref="N4:O4"/>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IV46"/>
  <sheetViews>
    <sheetView workbookViewId="0">
      <selection activeCell="D26" sqref="D26"/>
    </sheetView>
  </sheetViews>
  <sheetFormatPr defaultColWidth="8.85546875" defaultRowHeight="15"/>
  <cols>
    <col min="1" max="1" width="23.28515625" style="19" customWidth="1"/>
    <col min="2" max="2" width="12.85546875" style="19" bestFit="1" customWidth="1"/>
    <col min="3" max="3" width="17.28515625" style="19" bestFit="1" customWidth="1"/>
    <col min="4" max="4" width="12.140625" style="19" customWidth="1"/>
    <col min="5" max="5" width="12.85546875" style="19" customWidth="1"/>
    <col min="6" max="8" width="17.7109375" style="19" bestFit="1" customWidth="1"/>
    <col min="9" max="9" width="17.7109375" style="19" customWidth="1"/>
    <col min="10" max="10" width="10" style="19" bestFit="1" customWidth="1"/>
    <col min="11" max="12" width="8.85546875" style="19"/>
    <col min="13" max="13" width="16.42578125" style="19" customWidth="1"/>
    <col min="14" max="14" width="16" style="19" customWidth="1"/>
    <col min="15" max="15" width="17.140625" style="19" customWidth="1"/>
    <col min="16" max="16" width="15" style="19" customWidth="1"/>
    <col min="17" max="16384" width="8.85546875" style="19"/>
  </cols>
  <sheetData>
    <row r="1" spans="1:14">
      <c r="A1" s="970" t="s">
        <v>763</v>
      </c>
      <c r="B1" s="970"/>
      <c r="C1" s="970"/>
      <c r="D1" s="970"/>
      <c r="E1" s="970"/>
      <c r="F1" s="970"/>
      <c r="G1" s="970"/>
      <c r="H1" s="970"/>
      <c r="I1" s="970"/>
    </row>
    <row r="2" spans="1:14" s="20" customFormat="1">
      <c r="A2" s="1085" t="s">
        <v>51</v>
      </c>
      <c r="B2" s="1335" t="s">
        <v>1211</v>
      </c>
      <c r="C2" s="1336"/>
      <c r="D2" s="1336"/>
      <c r="E2" s="1337"/>
      <c r="F2" s="1335" t="s">
        <v>1212</v>
      </c>
      <c r="G2" s="1336"/>
      <c r="H2" s="1336"/>
      <c r="I2" s="1338"/>
    </row>
    <row r="3" spans="1:14" s="20" customFormat="1" ht="30">
      <c r="A3" s="1086" t="s">
        <v>764</v>
      </c>
      <c r="B3" s="1087" t="s">
        <v>765</v>
      </c>
      <c r="C3" s="1087" t="s">
        <v>766</v>
      </c>
      <c r="D3" s="1087" t="s">
        <v>767</v>
      </c>
      <c r="E3" s="1087" t="s">
        <v>53</v>
      </c>
      <c r="F3" s="1087" t="s">
        <v>768</v>
      </c>
      <c r="G3" s="1087" t="s">
        <v>766</v>
      </c>
      <c r="H3" s="1087" t="s">
        <v>769</v>
      </c>
      <c r="I3" s="1088" t="s">
        <v>53</v>
      </c>
    </row>
    <row r="4" spans="1:14" s="20" customFormat="1">
      <c r="A4" s="1089" t="s">
        <v>770</v>
      </c>
      <c r="B4" s="551">
        <v>151982</v>
      </c>
      <c r="C4" s="551">
        <v>9381</v>
      </c>
      <c r="D4" s="551">
        <v>3854</v>
      </c>
      <c r="E4" s="1090">
        <f>SUM(B4:D4)</f>
        <v>165217</v>
      </c>
      <c r="F4" s="1091">
        <v>115389</v>
      </c>
      <c r="G4" s="1091">
        <v>8072</v>
      </c>
      <c r="H4" s="1091">
        <v>1791</v>
      </c>
      <c r="I4" s="1092">
        <f>SUM(F4:H4)</f>
        <v>125252</v>
      </c>
      <c r="J4" s="497"/>
      <c r="K4" s="497"/>
    </row>
    <row r="5" spans="1:14" s="20" customFormat="1" ht="15.75" customHeight="1">
      <c r="A5" s="1339" t="s">
        <v>771</v>
      </c>
      <c r="B5" s="1340"/>
      <c r="C5" s="1340"/>
      <c r="D5" s="1340"/>
      <c r="E5" s="1340"/>
      <c r="F5" s="1340"/>
      <c r="G5" s="1340"/>
      <c r="H5" s="1340"/>
      <c r="I5" s="1341"/>
      <c r="J5" s="497"/>
      <c r="K5" s="497"/>
    </row>
    <row r="6" spans="1:14" s="20" customFormat="1" ht="15.75">
      <c r="A6" s="1089" t="s">
        <v>772</v>
      </c>
      <c r="B6" s="1093">
        <v>107263</v>
      </c>
      <c r="C6" s="1093">
        <v>19139</v>
      </c>
      <c r="D6" s="1092">
        <v>0</v>
      </c>
      <c r="E6" s="1090">
        <f t="shared" ref="E6:E16" si="0">SUM(B6:D6)</f>
        <v>126402</v>
      </c>
      <c r="F6" s="1094">
        <v>168955</v>
      </c>
      <c r="G6" s="1094">
        <v>20812.45</v>
      </c>
      <c r="H6" s="1092">
        <v>0</v>
      </c>
      <c r="I6" s="1092">
        <f>SUM(F6:H6)</f>
        <v>189767.45</v>
      </c>
      <c r="J6" s="497"/>
      <c r="K6" s="497"/>
      <c r="L6" s="35"/>
      <c r="M6" s="35"/>
      <c r="N6" s="35"/>
    </row>
    <row r="7" spans="1:14" s="20" customFormat="1" ht="15.75">
      <c r="A7" s="1089" t="s">
        <v>773</v>
      </c>
      <c r="B7" s="1093">
        <v>520</v>
      </c>
      <c r="C7" s="1093">
        <v>304</v>
      </c>
      <c r="D7" s="1092">
        <v>0</v>
      </c>
      <c r="E7" s="1090">
        <f t="shared" si="0"/>
        <v>824</v>
      </c>
      <c r="F7" s="1094">
        <v>430</v>
      </c>
      <c r="G7" s="1094">
        <v>177</v>
      </c>
      <c r="H7" s="1092">
        <v>0</v>
      </c>
      <c r="I7" s="1092">
        <f t="shared" ref="I7:I16" si="1">SUM(F7:H7)</f>
        <v>607</v>
      </c>
      <c r="J7" s="497"/>
      <c r="K7" s="497"/>
      <c r="L7" s="35"/>
      <c r="M7" s="35"/>
      <c r="N7" s="35"/>
    </row>
    <row r="8" spans="1:14" s="20" customFormat="1" ht="15.75">
      <c r="A8" s="1089" t="s">
        <v>1213</v>
      </c>
      <c r="B8" s="1342">
        <v>1370128</v>
      </c>
      <c r="C8" s="1344">
        <v>80919</v>
      </c>
      <c r="D8" s="1344">
        <v>0</v>
      </c>
      <c r="E8" s="1090">
        <f t="shared" si="0"/>
        <v>1451047</v>
      </c>
      <c r="F8" s="1094">
        <v>1544240</v>
      </c>
      <c r="G8" s="1094">
        <v>87967.74</v>
      </c>
      <c r="H8" s="1092">
        <v>0</v>
      </c>
      <c r="I8" s="1092">
        <f t="shared" si="1"/>
        <v>1632207.74</v>
      </c>
      <c r="J8" s="497"/>
      <c r="K8" s="497"/>
      <c r="L8" s="35"/>
      <c r="M8" s="35"/>
      <c r="N8" s="35"/>
    </row>
    <row r="9" spans="1:14" s="20" customFormat="1" ht="15.75">
      <c r="A9" s="1089" t="s">
        <v>1214</v>
      </c>
      <c r="B9" s="1343"/>
      <c r="C9" s="1345"/>
      <c r="D9" s="1345" t="s">
        <v>1215</v>
      </c>
      <c r="E9" s="1090">
        <f t="shared" si="0"/>
        <v>0</v>
      </c>
      <c r="F9" s="1094">
        <v>33267</v>
      </c>
      <c r="G9" s="1094">
        <v>2295.6999999999998</v>
      </c>
      <c r="H9" s="1092">
        <v>0</v>
      </c>
      <c r="I9" s="1092">
        <f t="shared" si="1"/>
        <v>35562.699999999997</v>
      </c>
      <c r="J9" s="497"/>
      <c r="K9" s="497"/>
      <c r="L9" s="35"/>
      <c r="M9" s="35"/>
      <c r="N9" s="35"/>
    </row>
    <row r="10" spans="1:14" s="20" customFormat="1" ht="15.75">
      <c r="A10" s="1089" t="s">
        <v>1216</v>
      </c>
      <c r="B10" s="1346">
        <v>1338</v>
      </c>
      <c r="C10" s="1344">
        <v>1233</v>
      </c>
      <c r="D10" s="1344">
        <v>0</v>
      </c>
      <c r="E10" s="1090">
        <f t="shared" si="0"/>
        <v>2571</v>
      </c>
      <c r="F10" s="1093">
        <v>2022</v>
      </c>
      <c r="G10" s="1094">
        <v>1398.81</v>
      </c>
      <c r="H10" s="1092">
        <v>0</v>
      </c>
      <c r="I10" s="1092">
        <f t="shared" si="1"/>
        <v>3420.81</v>
      </c>
      <c r="J10" s="497"/>
      <c r="K10" s="497"/>
      <c r="L10" s="35"/>
      <c r="M10" s="35"/>
      <c r="N10" s="35"/>
    </row>
    <row r="11" spans="1:14" s="20" customFormat="1" ht="15.75">
      <c r="A11" s="1089" t="s">
        <v>1217</v>
      </c>
      <c r="B11" s="1347"/>
      <c r="C11" s="1345"/>
      <c r="D11" s="1345" t="s">
        <v>1215</v>
      </c>
      <c r="E11" s="1090">
        <f t="shared" si="0"/>
        <v>0</v>
      </c>
      <c r="F11" s="1094">
        <v>89</v>
      </c>
      <c r="G11" s="1094">
        <v>1.5</v>
      </c>
      <c r="H11" s="1092">
        <v>0</v>
      </c>
      <c r="I11" s="1092">
        <f t="shared" si="1"/>
        <v>90.5</v>
      </c>
      <c r="J11" s="497"/>
      <c r="K11" s="497"/>
      <c r="L11" s="35"/>
      <c r="M11" s="35"/>
      <c r="N11" s="35"/>
    </row>
    <row r="12" spans="1:14" s="20" customFormat="1" ht="15.75">
      <c r="A12" s="1089" t="s">
        <v>1218</v>
      </c>
      <c r="B12" s="1346">
        <v>493</v>
      </c>
      <c r="C12" s="1344">
        <v>0</v>
      </c>
      <c r="D12" s="1350">
        <v>0</v>
      </c>
      <c r="E12" s="1090">
        <f t="shared" si="0"/>
        <v>493</v>
      </c>
      <c r="F12" s="1094">
        <v>513</v>
      </c>
      <c r="G12" s="1094">
        <v>0</v>
      </c>
      <c r="H12" s="1092">
        <v>0</v>
      </c>
      <c r="I12" s="1092">
        <f t="shared" si="1"/>
        <v>513</v>
      </c>
      <c r="J12" s="497"/>
      <c r="K12" s="497"/>
      <c r="L12" s="35"/>
      <c r="M12" s="35"/>
      <c r="N12" s="35"/>
    </row>
    <row r="13" spans="1:14" s="20" customFormat="1" ht="15.75">
      <c r="A13" s="1089" t="s">
        <v>1219</v>
      </c>
      <c r="B13" s="1348"/>
      <c r="C13" s="1349"/>
      <c r="D13" s="1351"/>
      <c r="E13" s="1090">
        <f t="shared" si="0"/>
        <v>0</v>
      </c>
      <c r="F13" s="1093">
        <v>0</v>
      </c>
      <c r="G13" s="1094">
        <v>0</v>
      </c>
      <c r="H13" s="1092">
        <v>0</v>
      </c>
      <c r="I13" s="1092">
        <f t="shared" si="1"/>
        <v>0</v>
      </c>
      <c r="J13" s="497"/>
      <c r="K13" s="497"/>
      <c r="L13" s="35"/>
      <c r="M13" s="35"/>
      <c r="N13" s="35"/>
    </row>
    <row r="14" spans="1:14" s="20" customFormat="1" ht="15.75">
      <c r="A14" s="1089" t="s">
        <v>1220</v>
      </c>
      <c r="B14" s="1347"/>
      <c r="C14" s="1345"/>
      <c r="D14" s="1352"/>
      <c r="E14" s="1090">
        <f t="shared" si="0"/>
        <v>0</v>
      </c>
      <c r="F14" s="1094">
        <v>4</v>
      </c>
      <c r="G14" s="1094">
        <v>0</v>
      </c>
      <c r="H14" s="1092">
        <v>0</v>
      </c>
      <c r="I14" s="1092"/>
      <c r="J14" s="497"/>
      <c r="K14" s="497"/>
      <c r="L14" s="35"/>
      <c r="M14" s="35"/>
      <c r="N14" s="35"/>
    </row>
    <row r="15" spans="1:14" s="20" customFormat="1" ht="13.5" customHeight="1">
      <c r="A15" s="1089" t="s">
        <v>29</v>
      </c>
      <c r="B15" s="1093">
        <v>9286</v>
      </c>
      <c r="C15" s="1093">
        <v>14256</v>
      </c>
      <c r="D15" s="1092">
        <v>0</v>
      </c>
      <c r="E15" s="1090">
        <f t="shared" si="0"/>
        <v>23542</v>
      </c>
      <c r="F15" s="1094">
        <v>13496</v>
      </c>
      <c r="G15" s="1094">
        <v>17254.93</v>
      </c>
      <c r="H15" s="1092">
        <v>0</v>
      </c>
      <c r="I15" s="1092">
        <f t="shared" si="1"/>
        <v>30750.93</v>
      </c>
      <c r="J15" s="497"/>
      <c r="K15" s="497"/>
      <c r="L15" s="35"/>
      <c r="M15" s="35"/>
      <c r="N15" s="35"/>
    </row>
    <row r="16" spans="1:14" s="20" customFormat="1" ht="15.75">
      <c r="A16" s="1089" t="s">
        <v>148</v>
      </c>
      <c r="B16" s="1093">
        <v>8692</v>
      </c>
      <c r="C16" s="1093">
        <v>2960</v>
      </c>
      <c r="D16" s="1092">
        <v>0</v>
      </c>
      <c r="E16" s="1090">
        <f t="shared" si="0"/>
        <v>11652</v>
      </c>
      <c r="F16" s="1093">
        <v>7557</v>
      </c>
      <c r="G16" s="1094">
        <v>5047.8999999999996</v>
      </c>
      <c r="H16" s="1092">
        <v>0</v>
      </c>
      <c r="I16" s="1092">
        <f t="shared" si="1"/>
        <v>12604.9</v>
      </c>
      <c r="J16" s="497"/>
      <c r="K16" s="497"/>
      <c r="L16" s="35"/>
      <c r="M16" s="35"/>
      <c r="N16" s="35"/>
    </row>
    <row r="17" spans="1:256" s="20" customFormat="1" ht="13.5" customHeight="1">
      <c r="A17" s="1095" t="s">
        <v>774</v>
      </c>
      <c r="B17" s="1096">
        <f>SUM(B6:B16)</f>
        <v>1497720</v>
      </c>
      <c r="C17" s="1096">
        <f>SUM(C6:C16)</f>
        <v>118811</v>
      </c>
      <c r="D17" s="1096">
        <v>193732</v>
      </c>
      <c r="E17" s="1096">
        <f>SUM(B17:D17)</f>
        <v>1810263</v>
      </c>
      <c r="F17" s="1096">
        <f>SUM(F6:F16)</f>
        <v>1770573</v>
      </c>
      <c r="G17" s="1096">
        <f t="shared" ref="G17" si="2">SUM(G6:G16)</f>
        <v>134956.03</v>
      </c>
      <c r="H17" s="1096">
        <v>167920</v>
      </c>
      <c r="I17" s="1096">
        <f>SUM(F17:H17)</f>
        <v>2073449.03</v>
      </c>
      <c r="J17" s="497"/>
      <c r="K17" s="497"/>
      <c r="L17" s="35"/>
      <c r="M17" s="35"/>
      <c r="N17" s="35"/>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s="20" customFormat="1">
      <c r="A18" s="552" t="s">
        <v>36</v>
      </c>
      <c r="B18" s="498"/>
      <c r="C18" s="499"/>
      <c r="D18" s="500"/>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c r="BC18" s="501"/>
      <c r="BD18" s="501"/>
      <c r="BE18" s="501"/>
      <c r="BF18" s="501"/>
      <c r="BG18" s="501"/>
      <c r="BH18" s="501"/>
      <c r="BI18" s="501"/>
      <c r="BJ18" s="501"/>
      <c r="BK18" s="501"/>
      <c r="BL18" s="501"/>
      <c r="BM18" s="501"/>
      <c r="BN18" s="501"/>
      <c r="BO18" s="501"/>
      <c r="BP18" s="501"/>
      <c r="BQ18" s="501"/>
      <c r="BR18" s="501"/>
      <c r="BS18" s="501"/>
      <c r="BT18" s="501"/>
      <c r="BU18" s="501"/>
      <c r="BV18" s="501"/>
      <c r="BW18" s="501"/>
      <c r="BX18" s="501"/>
      <c r="BY18" s="501"/>
      <c r="BZ18" s="501"/>
      <c r="CA18" s="501"/>
      <c r="CB18" s="501"/>
      <c r="CC18" s="501"/>
      <c r="CD18" s="501"/>
      <c r="CE18" s="501"/>
      <c r="CF18" s="501"/>
      <c r="CG18" s="501"/>
      <c r="CH18" s="501"/>
      <c r="CI18" s="501"/>
      <c r="CJ18" s="501"/>
      <c r="CK18" s="501"/>
      <c r="CL18" s="501"/>
      <c r="CM18" s="501"/>
      <c r="CN18" s="501"/>
      <c r="CO18" s="501"/>
      <c r="CP18" s="501"/>
      <c r="CQ18" s="501"/>
      <c r="CR18" s="501"/>
      <c r="CS18" s="501"/>
      <c r="CT18" s="501"/>
      <c r="CU18" s="501"/>
      <c r="CV18" s="501"/>
      <c r="CW18" s="501"/>
      <c r="CX18" s="501"/>
      <c r="CY18" s="501"/>
      <c r="CZ18" s="501"/>
      <c r="DA18" s="501"/>
      <c r="DB18" s="501"/>
      <c r="DC18" s="501"/>
      <c r="DD18" s="501"/>
      <c r="DE18" s="501"/>
      <c r="DF18" s="501"/>
      <c r="DG18" s="501"/>
      <c r="DH18" s="501"/>
      <c r="DI18" s="501"/>
      <c r="DJ18" s="501"/>
      <c r="DK18" s="501"/>
      <c r="DL18" s="501"/>
      <c r="DM18" s="501"/>
      <c r="DN18" s="501"/>
      <c r="DO18" s="501"/>
      <c r="DP18" s="501"/>
      <c r="DQ18" s="501"/>
      <c r="DR18" s="501"/>
      <c r="DS18" s="501"/>
      <c r="DT18" s="501"/>
      <c r="DU18" s="501"/>
      <c r="DV18" s="501"/>
      <c r="DW18" s="501"/>
      <c r="DX18" s="501"/>
      <c r="DY18" s="501"/>
      <c r="DZ18" s="501"/>
      <c r="EA18" s="501"/>
      <c r="EB18" s="501"/>
      <c r="EC18" s="501"/>
      <c r="ED18" s="501"/>
      <c r="EE18" s="501"/>
      <c r="EF18" s="501"/>
      <c r="EG18" s="501"/>
      <c r="EH18" s="501"/>
      <c r="EI18" s="501"/>
      <c r="EJ18" s="501"/>
      <c r="EK18" s="501"/>
      <c r="EL18" s="501"/>
      <c r="EM18" s="501"/>
      <c r="EN18" s="501"/>
      <c r="EO18" s="501"/>
      <c r="EP18" s="501"/>
      <c r="EQ18" s="501"/>
      <c r="ER18" s="501"/>
      <c r="ES18" s="501"/>
      <c r="ET18" s="501"/>
      <c r="EU18" s="501"/>
      <c r="EV18" s="501"/>
      <c r="EW18" s="501"/>
      <c r="EX18" s="501"/>
      <c r="EY18" s="501"/>
      <c r="EZ18" s="501"/>
      <c r="FA18" s="501"/>
      <c r="FB18" s="501"/>
      <c r="FC18" s="501"/>
      <c r="FD18" s="501"/>
      <c r="FE18" s="501"/>
      <c r="FF18" s="501"/>
      <c r="FG18" s="501"/>
      <c r="FH18" s="501"/>
      <c r="FI18" s="501"/>
      <c r="FJ18" s="501"/>
      <c r="FK18" s="501"/>
      <c r="FL18" s="501"/>
      <c r="FM18" s="501"/>
      <c r="FN18" s="501"/>
      <c r="FO18" s="501"/>
      <c r="FP18" s="501"/>
      <c r="FQ18" s="501"/>
      <c r="FR18" s="501"/>
      <c r="FS18" s="501"/>
      <c r="FT18" s="501"/>
      <c r="FU18" s="501"/>
      <c r="FV18" s="501"/>
      <c r="FW18" s="501"/>
      <c r="FX18" s="501"/>
      <c r="FY18" s="501"/>
      <c r="FZ18" s="501"/>
      <c r="GA18" s="501"/>
      <c r="GB18" s="501"/>
      <c r="GC18" s="501"/>
      <c r="GD18" s="501"/>
      <c r="GE18" s="501"/>
      <c r="GF18" s="501"/>
      <c r="GG18" s="501"/>
      <c r="GH18" s="501"/>
      <c r="GI18" s="501"/>
      <c r="GJ18" s="501"/>
      <c r="GK18" s="501"/>
      <c r="GL18" s="501"/>
      <c r="GM18" s="501"/>
      <c r="GN18" s="501"/>
      <c r="GO18" s="501"/>
      <c r="GP18" s="501"/>
      <c r="GQ18" s="501"/>
      <c r="GR18" s="501"/>
      <c r="GS18" s="501"/>
      <c r="GT18" s="501"/>
      <c r="GU18" s="501"/>
      <c r="GV18" s="501"/>
      <c r="GW18" s="501"/>
      <c r="GX18" s="501"/>
      <c r="GY18" s="501"/>
      <c r="GZ18" s="501"/>
      <c r="HA18" s="501"/>
      <c r="HB18" s="501"/>
      <c r="HC18" s="501"/>
      <c r="HD18" s="501"/>
      <c r="HE18" s="501"/>
      <c r="HF18" s="501"/>
      <c r="HG18" s="501"/>
      <c r="HH18" s="501"/>
      <c r="HI18" s="501"/>
      <c r="HJ18" s="501"/>
      <c r="HK18" s="501"/>
      <c r="HL18" s="501"/>
      <c r="HM18" s="501"/>
      <c r="HN18" s="501"/>
      <c r="HO18" s="501"/>
      <c r="HP18" s="501"/>
      <c r="HQ18" s="501"/>
      <c r="HR18" s="501"/>
      <c r="HS18" s="501"/>
      <c r="HT18" s="501"/>
      <c r="HU18" s="501"/>
      <c r="HV18" s="501"/>
      <c r="HW18" s="501"/>
      <c r="HX18" s="501"/>
      <c r="HY18" s="501"/>
      <c r="HZ18" s="501"/>
      <c r="IA18" s="501"/>
      <c r="IB18" s="501"/>
      <c r="IC18" s="501"/>
      <c r="ID18" s="501"/>
      <c r="IE18" s="501"/>
      <c r="IF18" s="501"/>
      <c r="IG18" s="501"/>
      <c r="IH18" s="501"/>
      <c r="II18" s="501"/>
      <c r="IJ18" s="501"/>
      <c r="IK18" s="501"/>
      <c r="IL18" s="501"/>
      <c r="IM18" s="501"/>
      <c r="IN18" s="501"/>
      <c r="IO18" s="501"/>
      <c r="IP18" s="501"/>
      <c r="IQ18" s="501"/>
      <c r="IR18" s="501"/>
      <c r="IS18" s="501"/>
      <c r="IT18" s="501"/>
      <c r="IU18" s="501"/>
      <c r="IV18" s="501"/>
    </row>
    <row r="19" spans="1:256" s="20" customFormat="1">
      <c r="A19" s="553" t="s">
        <v>775</v>
      </c>
      <c r="B19" s="502"/>
      <c r="C19" s="502"/>
      <c r="D19" s="502"/>
      <c r="E19" s="501"/>
      <c r="F19" s="501"/>
      <c r="G19" s="501"/>
      <c r="H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1"/>
      <c r="AV19" s="501"/>
      <c r="AW19" s="501"/>
      <c r="AX19" s="501"/>
      <c r="AY19" s="501"/>
      <c r="AZ19" s="501"/>
      <c r="BA19" s="501"/>
      <c r="BB19" s="501"/>
      <c r="BC19" s="501"/>
      <c r="BD19" s="501"/>
      <c r="BE19" s="501"/>
      <c r="BF19" s="501"/>
      <c r="BG19" s="501"/>
      <c r="BH19" s="501"/>
      <c r="BI19" s="501"/>
      <c r="BJ19" s="501"/>
      <c r="BK19" s="501"/>
      <c r="BL19" s="501"/>
      <c r="BM19" s="501"/>
      <c r="BN19" s="501"/>
      <c r="BO19" s="501"/>
      <c r="BP19" s="501"/>
      <c r="BQ19" s="501"/>
      <c r="BR19" s="501"/>
      <c r="BS19" s="501"/>
      <c r="BT19" s="501"/>
      <c r="BU19" s="501"/>
      <c r="BV19" s="501"/>
      <c r="BW19" s="501"/>
      <c r="BX19" s="501"/>
      <c r="BY19" s="501"/>
      <c r="BZ19" s="501"/>
      <c r="CA19" s="501"/>
      <c r="CB19" s="501"/>
      <c r="CC19" s="501"/>
      <c r="CD19" s="501"/>
      <c r="CE19" s="501"/>
      <c r="CF19" s="501"/>
      <c r="CG19" s="501"/>
      <c r="CH19" s="501"/>
      <c r="CI19" s="501"/>
      <c r="CJ19" s="501"/>
      <c r="CK19" s="501"/>
      <c r="CL19" s="501"/>
      <c r="CM19" s="501"/>
      <c r="CN19" s="501"/>
      <c r="CO19" s="501"/>
      <c r="CP19" s="501"/>
      <c r="CQ19" s="501"/>
      <c r="CR19" s="501"/>
      <c r="CS19" s="501"/>
      <c r="CT19" s="501"/>
      <c r="CU19" s="501"/>
      <c r="CV19" s="501"/>
      <c r="CW19" s="501"/>
      <c r="CX19" s="501"/>
      <c r="CY19" s="501"/>
      <c r="CZ19" s="501"/>
      <c r="DA19" s="501"/>
      <c r="DB19" s="501"/>
      <c r="DC19" s="501"/>
      <c r="DD19" s="501"/>
      <c r="DE19" s="501"/>
      <c r="DF19" s="501"/>
      <c r="DG19" s="501"/>
      <c r="DH19" s="501"/>
      <c r="DI19" s="501"/>
      <c r="DJ19" s="501"/>
      <c r="DK19" s="501"/>
      <c r="DL19" s="501"/>
      <c r="DM19" s="501"/>
      <c r="DN19" s="501"/>
      <c r="DO19" s="501"/>
      <c r="DP19" s="501"/>
      <c r="DQ19" s="501"/>
      <c r="DR19" s="501"/>
      <c r="DS19" s="501"/>
      <c r="DT19" s="501"/>
      <c r="DU19" s="501"/>
      <c r="DV19" s="501"/>
      <c r="DW19" s="501"/>
      <c r="DX19" s="501"/>
      <c r="DY19" s="501"/>
      <c r="DZ19" s="501"/>
      <c r="EA19" s="501"/>
      <c r="EB19" s="501"/>
      <c r="EC19" s="501"/>
      <c r="ED19" s="501"/>
      <c r="EE19" s="501"/>
      <c r="EF19" s="501"/>
      <c r="EG19" s="501"/>
      <c r="EH19" s="501"/>
      <c r="EI19" s="501"/>
      <c r="EJ19" s="501"/>
      <c r="EK19" s="501"/>
      <c r="EL19" s="501"/>
      <c r="EM19" s="501"/>
      <c r="EN19" s="501"/>
      <c r="EO19" s="501"/>
      <c r="EP19" s="501"/>
      <c r="EQ19" s="501"/>
      <c r="ER19" s="501"/>
      <c r="ES19" s="501"/>
      <c r="ET19" s="501"/>
      <c r="EU19" s="501"/>
      <c r="EV19" s="501"/>
      <c r="EW19" s="501"/>
      <c r="EX19" s="501"/>
      <c r="EY19" s="501"/>
      <c r="EZ19" s="501"/>
      <c r="FA19" s="501"/>
      <c r="FB19" s="501"/>
      <c r="FC19" s="501"/>
      <c r="FD19" s="501"/>
      <c r="FE19" s="501"/>
      <c r="FF19" s="501"/>
      <c r="FG19" s="501"/>
      <c r="FH19" s="501"/>
      <c r="FI19" s="501"/>
      <c r="FJ19" s="501"/>
      <c r="FK19" s="501"/>
      <c r="FL19" s="501"/>
      <c r="FM19" s="501"/>
      <c r="FN19" s="501"/>
      <c r="FO19" s="501"/>
      <c r="FP19" s="501"/>
      <c r="FQ19" s="501"/>
      <c r="FR19" s="501"/>
      <c r="FS19" s="501"/>
      <c r="FT19" s="501"/>
      <c r="FU19" s="501"/>
      <c r="FV19" s="501"/>
      <c r="FW19" s="501"/>
      <c r="FX19" s="501"/>
      <c r="FY19" s="501"/>
      <c r="FZ19" s="501"/>
      <c r="GA19" s="501"/>
      <c r="GB19" s="501"/>
      <c r="GC19" s="501"/>
      <c r="GD19" s="501"/>
      <c r="GE19" s="501"/>
      <c r="GF19" s="501"/>
      <c r="GG19" s="501"/>
      <c r="GH19" s="501"/>
      <c r="GI19" s="501"/>
      <c r="GJ19" s="501"/>
      <c r="GK19" s="501"/>
      <c r="GL19" s="501"/>
      <c r="GM19" s="501"/>
      <c r="GN19" s="501"/>
      <c r="GO19" s="501"/>
      <c r="GP19" s="501"/>
      <c r="GQ19" s="501"/>
      <c r="GR19" s="501"/>
      <c r="GS19" s="501"/>
      <c r="GT19" s="501"/>
      <c r="GU19" s="501"/>
      <c r="GV19" s="501"/>
      <c r="GW19" s="501"/>
      <c r="GX19" s="501"/>
      <c r="GY19" s="501"/>
      <c r="GZ19" s="501"/>
      <c r="HA19" s="501"/>
      <c r="HB19" s="501"/>
      <c r="HC19" s="501"/>
      <c r="HD19" s="501"/>
      <c r="HE19" s="501"/>
      <c r="HF19" s="501"/>
      <c r="HG19" s="501"/>
      <c r="HH19" s="501"/>
      <c r="HI19" s="501"/>
      <c r="HJ19" s="501"/>
      <c r="HK19" s="501"/>
      <c r="HL19" s="501"/>
      <c r="HM19" s="501"/>
      <c r="HN19" s="501"/>
      <c r="HO19" s="501"/>
      <c r="HP19" s="501"/>
      <c r="HQ19" s="501"/>
      <c r="HR19" s="501"/>
      <c r="HS19" s="501"/>
      <c r="HT19" s="501"/>
      <c r="HU19" s="501"/>
      <c r="HV19" s="501"/>
      <c r="HW19" s="501"/>
      <c r="HX19" s="501"/>
      <c r="HY19" s="501"/>
      <c r="HZ19" s="501"/>
      <c r="IA19" s="501"/>
      <c r="IB19" s="501"/>
      <c r="IC19" s="501"/>
      <c r="ID19" s="501"/>
      <c r="IE19" s="501"/>
      <c r="IF19" s="501"/>
      <c r="IG19" s="501"/>
      <c r="IH19" s="501"/>
      <c r="II19" s="501"/>
      <c r="IJ19" s="501"/>
      <c r="IK19" s="501"/>
      <c r="IL19" s="501"/>
      <c r="IM19" s="501"/>
      <c r="IN19" s="501"/>
      <c r="IO19" s="501"/>
      <c r="IP19" s="501"/>
      <c r="IQ19" s="501"/>
      <c r="IR19" s="501"/>
      <c r="IS19" s="501"/>
      <c r="IT19" s="501"/>
      <c r="IU19" s="501"/>
      <c r="IV19" s="501"/>
    </row>
    <row r="20" spans="1:256">
      <c r="A20" s="503" t="s">
        <v>1221</v>
      </c>
    </row>
    <row r="21" spans="1:256" s="20" customFormat="1" ht="15" customHeight="1">
      <c r="A21" s="503" t="s">
        <v>1222</v>
      </c>
      <c r="B21" s="503"/>
      <c r="C21" s="503"/>
      <c r="D21" s="503"/>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501"/>
      <c r="AX21" s="501"/>
      <c r="AY21" s="501"/>
      <c r="AZ21" s="501"/>
      <c r="BA21" s="501"/>
      <c r="BB21" s="501"/>
      <c r="BC21" s="501"/>
      <c r="BD21" s="501"/>
      <c r="BE21" s="501"/>
      <c r="BF21" s="501"/>
      <c r="BG21" s="501"/>
      <c r="BH21" s="501"/>
      <c r="BI21" s="501"/>
      <c r="BJ21" s="501"/>
      <c r="BK21" s="501"/>
      <c r="BL21" s="501"/>
      <c r="BM21" s="501"/>
      <c r="BN21" s="501"/>
      <c r="BO21" s="501"/>
      <c r="BP21" s="501"/>
      <c r="BQ21" s="501"/>
      <c r="BR21" s="501"/>
      <c r="BS21" s="501"/>
      <c r="BT21" s="501"/>
      <c r="BU21" s="501"/>
      <c r="BV21" s="501"/>
      <c r="BW21" s="501"/>
      <c r="BX21" s="501"/>
      <c r="BY21" s="501"/>
      <c r="BZ21" s="501"/>
      <c r="CA21" s="501"/>
      <c r="CB21" s="501"/>
      <c r="CC21" s="501"/>
      <c r="CD21" s="501"/>
      <c r="CE21" s="501"/>
      <c r="CF21" s="501"/>
      <c r="CG21" s="501"/>
      <c r="CH21" s="501"/>
      <c r="CI21" s="501"/>
      <c r="CJ21" s="501"/>
      <c r="CK21" s="501"/>
      <c r="CL21" s="501"/>
      <c r="CM21" s="501"/>
      <c r="CN21" s="501"/>
      <c r="CO21" s="501"/>
      <c r="CP21" s="501"/>
      <c r="CQ21" s="501"/>
      <c r="CR21" s="501"/>
      <c r="CS21" s="501"/>
      <c r="CT21" s="501"/>
      <c r="CU21" s="501"/>
      <c r="CV21" s="501"/>
      <c r="CW21" s="501"/>
      <c r="CX21" s="501"/>
      <c r="CY21" s="501"/>
      <c r="CZ21" s="501"/>
      <c r="DA21" s="501"/>
      <c r="DB21" s="501"/>
      <c r="DC21" s="501"/>
      <c r="DD21" s="501"/>
      <c r="DE21" s="501"/>
      <c r="DF21" s="501"/>
      <c r="DG21" s="501"/>
      <c r="DH21" s="501"/>
      <c r="DI21" s="501"/>
      <c r="DJ21" s="501"/>
      <c r="DK21" s="501"/>
      <c r="DL21" s="501"/>
      <c r="DM21" s="501"/>
      <c r="DN21" s="501"/>
      <c r="DO21" s="501"/>
      <c r="DP21" s="501"/>
      <c r="DQ21" s="501"/>
      <c r="DR21" s="501"/>
      <c r="DS21" s="501"/>
      <c r="DT21" s="501"/>
      <c r="DU21" s="501"/>
      <c r="DV21" s="501"/>
      <c r="DW21" s="501"/>
      <c r="DX21" s="501"/>
      <c r="DY21" s="501"/>
      <c r="DZ21" s="501"/>
      <c r="EA21" s="501"/>
      <c r="EB21" s="501"/>
      <c r="EC21" s="501"/>
      <c r="ED21" s="501"/>
      <c r="EE21" s="501"/>
      <c r="EF21" s="501"/>
      <c r="EG21" s="501"/>
      <c r="EH21" s="501"/>
      <c r="EI21" s="501"/>
      <c r="EJ21" s="501"/>
      <c r="EK21" s="501"/>
      <c r="EL21" s="501"/>
      <c r="EM21" s="501"/>
      <c r="EN21" s="501"/>
      <c r="EO21" s="501"/>
      <c r="EP21" s="501"/>
      <c r="EQ21" s="501"/>
      <c r="ER21" s="501"/>
      <c r="ES21" s="501"/>
      <c r="ET21" s="501"/>
      <c r="EU21" s="501"/>
      <c r="EV21" s="501"/>
      <c r="EW21" s="501"/>
      <c r="EX21" s="501"/>
      <c r="EY21" s="501"/>
      <c r="EZ21" s="501"/>
      <c r="FA21" s="501"/>
      <c r="FB21" s="501"/>
      <c r="FC21" s="501"/>
      <c r="FD21" s="501"/>
      <c r="FE21" s="501"/>
      <c r="FF21" s="501"/>
      <c r="FG21" s="501"/>
      <c r="FH21" s="501"/>
      <c r="FI21" s="501"/>
      <c r="FJ21" s="501"/>
      <c r="FK21" s="501"/>
      <c r="FL21" s="501"/>
      <c r="FM21" s="501"/>
      <c r="FN21" s="501"/>
      <c r="FO21" s="501"/>
      <c r="FP21" s="501"/>
      <c r="FQ21" s="501"/>
      <c r="FR21" s="501"/>
      <c r="FS21" s="501"/>
      <c r="FT21" s="501"/>
      <c r="FU21" s="501"/>
      <c r="FV21" s="501"/>
      <c r="FW21" s="501"/>
      <c r="FX21" s="501"/>
      <c r="FY21" s="501"/>
      <c r="FZ21" s="501"/>
      <c r="GA21" s="501"/>
      <c r="GB21" s="501"/>
      <c r="GC21" s="501"/>
      <c r="GD21" s="501"/>
      <c r="GE21" s="501"/>
      <c r="GF21" s="501"/>
      <c r="GG21" s="501"/>
      <c r="GH21" s="501"/>
      <c r="GI21" s="501"/>
      <c r="GJ21" s="501"/>
      <c r="GK21" s="501"/>
      <c r="GL21" s="501"/>
      <c r="GM21" s="501"/>
      <c r="GN21" s="501"/>
      <c r="GO21" s="501"/>
      <c r="GP21" s="501"/>
      <c r="GQ21" s="501"/>
      <c r="GR21" s="501"/>
      <c r="GS21" s="501"/>
      <c r="GT21" s="501"/>
      <c r="GU21" s="501"/>
      <c r="GV21" s="501"/>
      <c r="GW21" s="501"/>
      <c r="GX21" s="501"/>
      <c r="GY21" s="501"/>
      <c r="GZ21" s="501"/>
      <c r="HA21" s="501"/>
      <c r="HB21" s="501"/>
      <c r="HC21" s="501"/>
      <c r="HD21" s="501"/>
      <c r="HE21" s="501"/>
      <c r="HF21" s="501"/>
      <c r="HG21" s="501"/>
      <c r="HH21" s="501"/>
      <c r="HI21" s="501"/>
      <c r="HJ21" s="501"/>
      <c r="HK21" s="501"/>
      <c r="HL21" s="501"/>
      <c r="HM21" s="501"/>
      <c r="HN21" s="501"/>
      <c r="HO21" s="501"/>
      <c r="HP21" s="501"/>
      <c r="HQ21" s="501"/>
      <c r="HR21" s="501"/>
      <c r="HS21" s="501"/>
      <c r="HT21" s="501"/>
      <c r="HU21" s="501"/>
      <c r="HV21" s="501"/>
      <c r="HW21" s="501"/>
      <c r="HX21" s="501"/>
      <c r="HY21" s="501"/>
      <c r="HZ21" s="501"/>
      <c r="IA21" s="501"/>
      <c r="IB21" s="501"/>
      <c r="IC21" s="501"/>
      <c r="ID21" s="501"/>
      <c r="IE21" s="501"/>
      <c r="IF21" s="501"/>
      <c r="IG21" s="501"/>
      <c r="IH21" s="501"/>
      <c r="II21" s="501"/>
      <c r="IJ21" s="501"/>
      <c r="IK21" s="501"/>
      <c r="IL21" s="501"/>
      <c r="IM21" s="501"/>
      <c r="IN21" s="501"/>
      <c r="IO21" s="501"/>
      <c r="IP21" s="501"/>
      <c r="IQ21" s="501"/>
      <c r="IR21" s="501"/>
      <c r="IS21" s="501"/>
      <c r="IT21" s="501"/>
      <c r="IU21" s="501"/>
      <c r="IV21" s="501"/>
    </row>
    <row r="22" spans="1:256" s="20" customFormat="1">
      <c r="A22" s="553" t="s">
        <v>1223</v>
      </c>
      <c r="B22" s="503"/>
      <c r="C22" s="503"/>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501"/>
      <c r="AZ22" s="501"/>
      <c r="BA22" s="501"/>
      <c r="BB22" s="501"/>
      <c r="BC22" s="501"/>
      <c r="BD22" s="501"/>
      <c r="BE22" s="501"/>
      <c r="BF22" s="501"/>
      <c r="BG22" s="501"/>
      <c r="BH22" s="501"/>
      <c r="BI22" s="501"/>
      <c r="BJ22" s="501"/>
      <c r="BK22" s="501"/>
      <c r="BL22" s="501"/>
      <c r="BM22" s="501"/>
      <c r="BN22" s="501"/>
      <c r="BO22" s="501"/>
      <c r="BP22" s="501"/>
      <c r="BQ22" s="501"/>
      <c r="BR22" s="501"/>
      <c r="BS22" s="501"/>
      <c r="BT22" s="501"/>
      <c r="BU22" s="501"/>
      <c r="BV22" s="501"/>
      <c r="BW22" s="501"/>
      <c r="BX22" s="501"/>
      <c r="BY22" s="501"/>
      <c r="BZ22" s="501"/>
      <c r="CA22" s="501"/>
      <c r="CB22" s="501"/>
      <c r="CC22" s="501"/>
      <c r="CD22" s="501"/>
      <c r="CE22" s="501"/>
      <c r="CF22" s="501"/>
      <c r="CG22" s="501"/>
      <c r="CH22" s="501"/>
      <c r="CI22" s="501"/>
      <c r="CJ22" s="501"/>
      <c r="CK22" s="501"/>
      <c r="CL22" s="501"/>
      <c r="CM22" s="501"/>
      <c r="CN22" s="501"/>
      <c r="CO22" s="501"/>
      <c r="CP22" s="501"/>
      <c r="CQ22" s="501"/>
      <c r="CR22" s="501"/>
      <c r="CS22" s="501"/>
      <c r="CT22" s="501"/>
      <c r="CU22" s="501"/>
      <c r="CV22" s="501"/>
      <c r="CW22" s="501"/>
      <c r="CX22" s="501"/>
      <c r="CY22" s="501"/>
      <c r="CZ22" s="501"/>
      <c r="DA22" s="501"/>
      <c r="DB22" s="501"/>
      <c r="DC22" s="501"/>
      <c r="DD22" s="501"/>
      <c r="DE22" s="501"/>
      <c r="DF22" s="501"/>
      <c r="DG22" s="501"/>
      <c r="DH22" s="501"/>
      <c r="DI22" s="501"/>
      <c r="DJ22" s="501"/>
      <c r="DK22" s="501"/>
      <c r="DL22" s="501"/>
      <c r="DM22" s="501"/>
      <c r="DN22" s="501"/>
      <c r="DO22" s="501"/>
      <c r="DP22" s="501"/>
      <c r="DQ22" s="501"/>
      <c r="DR22" s="501"/>
      <c r="DS22" s="501"/>
      <c r="DT22" s="501"/>
      <c r="DU22" s="501"/>
      <c r="DV22" s="501"/>
      <c r="DW22" s="501"/>
      <c r="DX22" s="501"/>
      <c r="DY22" s="501"/>
      <c r="DZ22" s="501"/>
      <c r="EA22" s="501"/>
      <c r="EB22" s="501"/>
      <c r="EC22" s="501"/>
      <c r="ED22" s="501"/>
      <c r="EE22" s="501"/>
      <c r="EF22" s="501"/>
      <c r="EG22" s="501"/>
      <c r="EH22" s="501"/>
      <c r="EI22" s="501"/>
      <c r="EJ22" s="501"/>
      <c r="EK22" s="501"/>
      <c r="EL22" s="501"/>
      <c r="EM22" s="501"/>
      <c r="EN22" s="501"/>
      <c r="EO22" s="501"/>
      <c r="EP22" s="501"/>
      <c r="EQ22" s="501"/>
      <c r="ER22" s="501"/>
      <c r="ES22" s="501"/>
      <c r="ET22" s="501"/>
      <c r="EU22" s="501"/>
      <c r="EV22" s="501"/>
      <c r="EW22" s="501"/>
      <c r="EX22" s="501"/>
      <c r="EY22" s="501"/>
      <c r="EZ22" s="501"/>
      <c r="FA22" s="501"/>
      <c r="FB22" s="501"/>
      <c r="FC22" s="501"/>
      <c r="FD22" s="501"/>
      <c r="FE22" s="501"/>
      <c r="FF22" s="501"/>
      <c r="FG22" s="501"/>
      <c r="FH22" s="501"/>
      <c r="FI22" s="501"/>
      <c r="FJ22" s="501"/>
      <c r="FK22" s="501"/>
      <c r="FL22" s="501"/>
      <c r="FM22" s="501"/>
      <c r="FN22" s="501"/>
      <c r="FO22" s="501"/>
      <c r="FP22" s="501"/>
      <c r="FQ22" s="501"/>
      <c r="FR22" s="501"/>
      <c r="FS22" s="501"/>
      <c r="FT22" s="501"/>
      <c r="FU22" s="501"/>
      <c r="FV22" s="501"/>
      <c r="FW22" s="501"/>
      <c r="FX22" s="501"/>
      <c r="FY22" s="501"/>
      <c r="FZ22" s="501"/>
      <c r="GA22" s="501"/>
      <c r="GB22" s="501"/>
      <c r="GC22" s="501"/>
      <c r="GD22" s="501"/>
      <c r="GE22" s="501"/>
      <c r="GF22" s="501"/>
      <c r="GG22" s="501"/>
      <c r="GH22" s="501"/>
      <c r="GI22" s="501"/>
      <c r="GJ22" s="501"/>
      <c r="GK22" s="501"/>
      <c r="GL22" s="501"/>
      <c r="GM22" s="501"/>
      <c r="GN22" s="501"/>
      <c r="GO22" s="501"/>
      <c r="GP22" s="501"/>
      <c r="GQ22" s="501"/>
      <c r="GR22" s="501"/>
      <c r="GS22" s="501"/>
      <c r="GT22" s="501"/>
      <c r="GU22" s="501"/>
      <c r="GV22" s="501"/>
      <c r="GW22" s="501"/>
      <c r="GX22" s="501"/>
      <c r="GY22" s="501"/>
      <c r="GZ22" s="501"/>
      <c r="HA22" s="501"/>
      <c r="HB22" s="501"/>
      <c r="HC22" s="501"/>
      <c r="HD22" s="501"/>
      <c r="HE22" s="501"/>
      <c r="HF22" s="501"/>
      <c r="HG22" s="501"/>
      <c r="HH22" s="501"/>
      <c r="HI22" s="501"/>
      <c r="HJ22" s="501"/>
      <c r="HK22" s="501"/>
      <c r="HL22" s="501"/>
      <c r="HM22" s="501"/>
      <c r="HN22" s="501"/>
      <c r="HO22" s="501"/>
      <c r="HP22" s="501"/>
      <c r="HQ22" s="501"/>
      <c r="HR22" s="501"/>
      <c r="HS22" s="501"/>
      <c r="HT22" s="501"/>
      <c r="HU22" s="501"/>
      <c r="HV22" s="501"/>
      <c r="HW22" s="501"/>
      <c r="HX22" s="501"/>
      <c r="HY22" s="501"/>
      <c r="HZ22" s="501"/>
      <c r="IA22" s="501"/>
      <c r="IB22" s="501"/>
      <c r="IC22" s="501"/>
      <c r="ID22" s="501"/>
      <c r="IE22" s="501"/>
      <c r="IF22" s="501"/>
      <c r="IG22" s="501"/>
      <c r="IH22" s="501"/>
      <c r="II22" s="501"/>
      <c r="IJ22" s="501"/>
      <c r="IK22" s="501"/>
      <c r="IL22" s="501"/>
      <c r="IM22" s="501"/>
      <c r="IN22" s="501"/>
      <c r="IO22" s="501"/>
      <c r="IP22" s="501"/>
      <c r="IQ22" s="501"/>
      <c r="IR22" s="501"/>
      <c r="IS22" s="501"/>
      <c r="IT22" s="501"/>
      <c r="IU22" s="501"/>
      <c r="IV22" s="501"/>
    </row>
    <row r="23" spans="1:256">
      <c r="B23" s="442"/>
      <c r="C23" s="442"/>
      <c r="D23" s="442"/>
      <c r="E23" s="442"/>
      <c r="F23" s="442"/>
      <c r="G23" s="442"/>
      <c r="H23" s="442"/>
      <c r="I23" s="442"/>
      <c r="L23" s="504"/>
      <c r="M23" s="323"/>
      <c r="N23" s="323"/>
      <c r="O23" s="324"/>
    </row>
    <row r="27" spans="1:256" ht="15" customHeight="1"/>
    <row r="28" spans="1:256" ht="15" customHeight="1"/>
    <row r="41" spans="1:9" ht="15.75">
      <c r="A41" s="505"/>
      <c r="B41" s="506"/>
      <c r="C41" s="506"/>
      <c r="D41" s="506"/>
      <c r="F41" s="554"/>
      <c r="G41" s="554"/>
      <c r="H41" s="554"/>
      <c r="I41" s="554"/>
    </row>
    <row r="42" spans="1:9">
      <c r="A42" s="507"/>
      <c r="B42" s="508"/>
      <c r="C42" s="509"/>
      <c r="D42" s="510"/>
      <c r="F42" s="507"/>
      <c r="G42" s="508"/>
      <c r="H42" s="509"/>
      <c r="I42" s="510"/>
    </row>
    <row r="43" spans="1:9" ht="15.75">
      <c r="A43" s="1334"/>
      <c r="B43" s="1334"/>
      <c r="C43" s="1334"/>
      <c r="D43" s="1334"/>
      <c r="F43" s="511"/>
      <c r="G43" s="512"/>
      <c r="H43" s="512"/>
      <c r="I43" s="512"/>
    </row>
    <row r="44" spans="1:9" ht="15.75">
      <c r="A44" s="513"/>
      <c r="B44" s="514"/>
      <c r="C44" s="1333"/>
      <c r="D44" s="1333"/>
      <c r="F44" s="555"/>
      <c r="G44" s="556"/>
      <c r="H44" s="556"/>
      <c r="I44" s="556"/>
    </row>
    <row r="45" spans="1:9">
      <c r="A45" s="1334"/>
      <c r="B45" s="1334"/>
      <c r="C45" s="1334"/>
      <c r="D45" s="1334"/>
      <c r="F45" s="557"/>
      <c r="G45" s="556"/>
      <c r="H45" s="556"/>
      <c r="I45" s="554"/>
    </row>
    <row r="46" spans="1:9" ht="15.75">
      <c r="F46" s="555"/>
      <c r="G46" s="556"/>
      <c r="H46" s="556"/>
      <c r="I46" s="556"/>
    </row>
  </sheetData>
  <mergeCells count="15">
    <mergeCell ref="C44:D44"/>
    <mergeCell ref="A45:D45"/>
    <mergeCell ref="A43:D43"/>
    <mergeCell ref="B2:E2"/>
    <mergeCell ref="F2:I2"/>
    <mergeCell ref="A5:I5"/>
    <mergeCell ref="B8:B9"/>
    <mergeCell ref="C8:C9"/>
    <mergeCell ref="D8:D9"/>
    <mergeCell ref="B10:B11"/>
    <mergeCell ref="C10:C11"/>
    <mergeCell ref="D10:D11"/>
    <mergeCell ref="B12:B14"/>
    <mergeCell ref="C12:C14"/>
    <mergeCell ref="D12:D14"/>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Y49"/>
  <sheetViews>
    <sheetView zoomScale="77" zoomScaleNormal="77" workbookViewId="0">
      <selection activeCell="A33" sqref="A33"/>
    </sheetView>
  </sheetViews>
  <sheetFormatPr defaultColWidth="8.85546875" defaultRowHeight="15"/>
  <cols>
    <col min="1" max="1" width="90.140625" style="19" bestFit="1" customWidth="1"/>
    <col min="2" max="2" width="8.42578125" style="19" bestFit="1" customWidth="1"/>
    <col min="3" max="12" width="12.42578125" style="19" customWidth="1"/>
    <col min="13" max="13" width="7.42578125" style="19" bestFit="1" customWidth="1"/>
    <col min="14" max="254" width="8.85546875" style="19"/>
    <col min="255" max="255" width="80.85546875" style="19" bestFit="1" customWidth="1"/>
    <col min="256" max="256" width="8.42578125" style="19" bestFit="1" customWidth="1"/>
    <col min="257" max="257" width="12.85546875" style="19" bestFit="1" customWidth="1"/>
    <col min="258" max="258" width="13.140625" style="19" bestFit="1" customWidth="1"/>
    <col min="259" max="261" width="12.28515625" style="19" bestFit="1" customWidth="1"/>
    <col min="262" max="262" width="10.140625" style="19" bestFit="1" customWidth="1"/>
    <col min="263" max="263" width="11" style="19" bestFit="1" customWidth="1"/>
    <col min="264" max="265" width="12.28515625" style="19" bestFit="1" customWidth="1"/>
    <col min="266" max="266" width="10" style="19" bestFit="1" customWidth="1"/>
    <col min="267" max="267" width="1.42578125" style="19" bestFit="1" customWidth="1"/>
    <col min="268" max="268" width="0.28515625" style="19" bestFit="1" customWidth="1"/>
    <col min="269" max="269" width="4.7109375" style="19" bestFit="1" customWidth="1"/>
    <col min="270" max="510" width="8.85546875" style="19"/>
    <col min="511" max="511" width="80.85546875" style="19" bestFit="1" customWidth="1"/>
    <col min="512" max="512" width="8.42578125" style="19" bestFit="1" customWidth="1"/>
    <col min="513" max="513" width="12.85546875" style="19" bestFit="1" customWidth="1"/>
    <col min="514" max="514" width="13.140625" style="19" bestFit="1" customWidth="1"/>
    <col min="515" max="517" width="12.28515625" style="19" bestFit="1" customWidth="1"/>
    <col min="518" max="518" width="10.140625" style="19" bestFit="1" customWidth="1"/>
    <col min="519" max="519" width="11" style="19" bestFit="1" customWidth="1"/>
    <col min="520" max="521" width="12.28515625" style="19" bestFit="1" customWidth="1"/>
    <col min="522" max="522" width="10" style="19" bestFit="1" customWidth="1"/>
    <col min="523" max="523" width="1.42578125" style="19" bestFit="1" customWidth="1"/>
    <col min="524" max="524" width="0.28515625" style="19" bestFit="1" customWidth="1"/>
    <col min="525" max="525" width="4.7109375" style="19" bestFit="1" customWidth="1"/>
    <col min="526" max="766" width="8.85546875" style="19"/>
    <col min="767" max="767" width="80.85546875" style="19" bestFit="1" customWidth="1"/>
    <col min="768" max="768" width="8.42578125" style="19" bestFit="1" customWidth="1"/>
    <col min="769" max="769" width="12.85546875" style="19" bestFit="1" customWidth="1"/>
    <col min="770" max="770" width="13.140625" style="19" bestFit="1" customWidth="1"/>
    <col min="771" max="773" width="12.28515625" style="19" bestFit="1" customWidth="1"/>
    <col min="774" max="774" width="10.140625" style="19" bestFit="1" customWidth="1"/>
    <col min="775" max="775" width="11" style="19" bestFit="1" customWidth="1"/>
    <col min="776" max="777" width="12.28515625" style="19" bestFit="1" customWidth="1"/>
    <col min="778" max="778" width="10" style="19" bestFit="1" customWidth="1"/>
    <col min="779" max="779" width="1.42578125" style="19" bestFit="1" customWidth="1"/>
    <col min="780" max="780" width="0.28515625" style="19" bestFit="1" customWidth="1"/>
    <col min="781" max="781" width="4.7109375" style="19" bestFit="1" customWidth="1"/>
    <col min="782" max="1022" width="8.85546875" style="19"/>
    <col min="1023" max="1023" width="80.85546875" style="19" bestFit="1" customWidth="1"/>
    <col min="1024" max="1024" width="8.42578125" style="19" bestFit="1" customWidth="1"/>
    <col min="1025" max="1025" width="12.85546875" style="19" bestFit="1" customWidth="1"/>
    <col min="1026" max="1026" width="13.140625" style="19" bestFit="1" customWidth="1"/>
    <col min="1027" max="1029" width="12.28515625" style="19" bestFit="1" customWidth="1"/>
    <col min="1030" max="1030" width="10.140625" style="19" bestFit="1" customWidth="1"/>
    <col min="1031" max="1031" width="11" style="19" bestFit="1" customWidth="1"/>
    <col min="1032" max="1033" width="12.28515625" style="19" bestFit="1" customWidth="1"/>
    <col min="1034" max="1034" width="10" style="19" bestFit="1" customWidth="1"/>
    <col min="1035" max="1035" width="1.42578125" style="19" bestFit="1" customWidth="1"/>
    <col min="1036" max="1036" width="0.28515625" style="19" bestFit="1" customWidth="1"/>
    <col min="1037" max="1037" width="4.7109375" style="19" bestFit="1" customWidth="1"/>
    <col min="1038" max="1278" width="8.85546875" style="19"/>
    <col min="1279" max="1279" width="80.85546875" style="19" bestFit="1" customWidth="1"/>
    <col min="1280" max="1280" width="8.42578125" style="19" bestFit="1" customWidth="1"/>
    <col min="1281" max="1281" width="12.85546875" style="19" bestFit="1" customWidth="1"/>
    <col min="1282" max="1282" width="13.140625" style="19" bestFit="1" customWidth="1"/>
    <col min="1283" max="1285" width="12.28515625" style="19" bestFit="1" customWidth="1"/>
    <col min="1286" max="1286" width="10.140625" style="19" bestFit="1" customWidth="1"/>
    <col min="1287" max="1287" width="11" style="19" bestFit="1" customWidth="1"/>
    <col min="1288" max="1289" width="12.28515625" style="19" bestFit="1" customWidth="1"/>
    <col min="1290" max="1290" width="10" style="19" bestFit="1" customWidth="1"/>
    <col min="1291" max="1291" width="1.42578125" style="19" bestFit="1" customWidth="1"/>
    <col min="1292" max="1292" width="0.28515625" style="19" bestFit="1" customWidth="1"/>
    <col min="1293" max="1293" width="4.7109375" style="19" bestFit="1" customWidth="1"/>
    <col min="1294" max="1534" width="8.85546875" style="19"/>
    <col min="1535" max="1535" width="80.85546875" style="19" bestFit="1" customWidth="1"/>
    <col min="1536" max="1536" width="8.42578125" style="19" bestFit="1" customWidth="1"/>
    <col min="1537" max="1537" width="12.85546875" style="19" bestFit="1" customWidth="1"/>
    <col min="1538" max="1538" width="13.140625" style="19" bestFit="1" customWidth="1"/>
    <col min="1539" max="1541" width="12.28515625" style="19" bestFit="1" customWidth="1"/>
    <col min="1542" max="1542" width="10.140625" style="19" bestFit="1" customWidth="1"/>
    <col min="1543" max="1543" width="11" style="19" bestFit="1" customWidth="1"/>
    <col min="1544" max="1545" width="12.28515625" style="19" bestFit="1" customWidth="1"/>
    <col min="1546" max="1546" width="10" style="19" bestFit="1" customWidth="1"/>
    <col min="1547" max="1547" width="1.42578125" style="19" bestFit="1" customWidth="1"/>
    <col min="1548" max="1548" width="0.28515625" style="19" bestFit="1" customWidth="1"/>
    <col min="1549" max="1549" width="4.7109375" style="19" bestFit="1" customWidth="1"/>
    <col min="1550" max="1790" width="8.85546875" style="19"/>
    <col min="1791" max="1791" width="80.85546875" style="19" bestFit="1" customWidth="1"/>
    <col min="1792" max="1792" width="8.42578125" style="19" bestFit="1" customWidth="1"/>
    <col min="1793" max="1793" width="12.85546875" style="19" bestFit="1" customWidth="1"/>
    <col min="1794" max="1794" width="13.140625" style="19" bestFit="1" customWidth="1"/>
    <col min="1795" max="1797" width="12.28515625" style="19" bestFit="1" customWidth="1"/>
    <col min="1798" max="1798" width="10.140625" style="19" bestFit="1" customWidth="1"/>
    <col min="1799" max="1799" width="11" style="19" bestFit="1" customWidth="1"/>
    <col min="1800" max="1801" width="12.28515625" style="19" bestFit="1" customWidth="1"/>
    <col min="1802" max="1802" width="10" style="19" bestFit="1" customWidth="1"/>
    <col min="1803" max="1803" width="1.42578125" style="19" bestFit="1" customWidth="1"/>
    <col min="1804" max="1804" width="0.28515625" style="19" bestFit="1" customWidth="1"/>
    <col min="1805" max="1805" width="4.7109375" style="19" bestFit="1" customWidth="1"/>
    <col min="1806" max="2046" width="8.85546875" style="19"/>
    <col min="2047" max="2047" width="80.85546875" style="19" bestFit="1" customWidth="1"/>
    <col min="2048" max="2048" width="8.42578125" style="19" bestFit="1" customWidth="1"/>
    <col min="2049" max="2049" width="12.85546875" style="19" bestFit="1" customWidth="1"/>
    <col min="2050" max="2050" width="13.140625" style="19" bestFit="1" customWidth="1"/>
    <col min="2051" max="2053" width="12.28515625" style="19" bestFit="1" customWidth="1"/>
    <col min="2054" max="2054" width="10.140625" style="19" bestFit="1" customWidth="1"/>
    <col min="2055" max="2055" width="11" style="19" bestFit="1" customWidth="1"/>
    <col min="2056" max="2057" width="12.28515625" style="19" bestFit="1" customWidth="1"/>
    <col min="2058" max="2058" width="10" style="19" bestFit="1" customWidth="1"/>
    <col min="2059" max="2059" width="1.42578125" style="19" bestFit="1" customWidth="1"/>
    <col min="2060" max="2060" width="0.28515625" style="19" bestFit="1" customWidth="1"/>
    <col min="2061" max="2061" width="4.7109375" style="19" bestFit="1" customWidth="1"/>
    <col min="2062" max="2302" width="8.85546875" style="19"/>
    <col min="2303" max="2303" width="80.85546875" style="19" bestFit="1" customWidth="1"/>
    <col min="2304" max="2304" width="8.42578125" style="19" bestFit="1" customWidth="1"/>
    <col min="2305" max="2305" width="12.85546875" style="19" bestFit="1" customWidth="1"/>
    <col min="2306" max="2306" width="13.140625" style="19" bestFit="1" customWidth="1"/>
    <col min="2307" max="2309" width="12.28515625" style="19" bestFit="1" customWidth="1"/>
    <col min="2310" max="2310" width="10.140625" style="19" bestFit="1" customWidth="1"/>
    <col min="2311" max="2311" width="11" style="19" bestFit="1" customWidth="1"/>
    <col min="2312" max="2313" width="12.28515625" style="19" bestFit="1" customWidth="1"/>
    <col min="2314" max="2314" width="10" style="19" bestFit="1" customWidth="1"/>
    <col min="2315" max="2315" width="1.42578125" style="19" bestFit="1" customWidth="1"/>
    <col min="2316" max="2316" width="0.28515625" style="19" bestFit="1" customWidth="1"/>
    <col min="2317" max="2317" width="4.7109375" style="19" bestFit="1" customWidth="1"/>
    <col min="2318" max="2558" width="8.85546875" style="19"/>
    <col min="2559" max="2559" width="80.85546875" style="19" bestFit="1" customWidth="1"/>
    <col min="2560" max="2560" width="8.42578125" style="19" bestFit="1" customWidth="1"/>
    <col min="2561" max="2561" width="12.85546875" style="19" bestFit="1" customWidth="1"/>
    <col min="2562" max="2562" width="13.140625" style="19" bestFit="1" customWidth="1"/>
    <col min="2563" max="2565" width="12.28515625" style="19" bestFit="1" customWidth="1"/>
    <col min="2566" max="2566" width="10.140625" style="19" bestFit="1" customWidth="1"/>
    <col min="2567" max="2567" width="11" style="19" bestFit="1" customWidth="1"/>
    <col min="2568" max="2569" width="12.28515625" style="19" bestFit="1" customWidth="1"/>
    <col min="2570" max="2570" width="10" style="19" bestFit="1" customWidth="1"/>
    <col min="2571" max="2571" width="1.42578125" style="19" bestFit="1" customWidth="1"/>
    <col min="2572" max="2572" width="0.28515625" style="19" bestFit="1" customWidth="1"/>
    <col min="2573" max="2573" width="4.7109375" style="19" bestFit="1" customWidth="1"/>
    <col min="2574" max="2814" width="8.85546875" style="19"/>
    <col min="2815" max="2815" width="80.85546875" style="19" bestFit="1" customWidth="1"/>
    <col min="2816" max="2816" width="8.42578125" style="19" bestFit="1" customWidth="1"/>
    <col min="2817" max="2817" width="12.85546875" style="19" bestFit="1" customWidth="1"/>
    <col min="2818" max="2818" width="13.140625" style="19" bestFit="1" customWidth="1"/>
    <col min="2819" max="2821" width="12.28515625" style="19" bestFit="1" customWidth="1"/>
    <col min="2822" max="2822" width="10.140625" style="19" bestFit="1" customWidth="1"/>
    <col min="2823" max="2823" width="11" style="19" bestFit="1" customWidth="1"/>
    <col min="2824" max="2825" width="12.28515625" style="19" bestFit="1" customWidth="1"/>
    <col min="2826" max="2826" width="10" style="19" bestFit="1" customWidth="1"/>
    <col min="2827" max="2827" width="1.42578125" style="19" bestFit="1" customWidth="1"/>
    <col min="2828" max="2828" width="0.28515625" style="19" bestFit="1" customWidth="1"/>
    <col min="2829" max="2829" width="4.7109375" style="19" bestFit="1" customWidth="1"/>
    <col min="2830" max="3070" width="8.85546875" style="19"/>
    <col min="3071" max="3071" width="80.85546875" style="19" bestFit="1" customWidth="1"/>
    <col min="3072" max="3072" width="8.42578125" style="19" bestFit="1" customWidth="1"/>
    <col min="3073" max="3073" width="12.85546875" style="19" bestFit="1" customWidth="1"/>
    <col min="3074" max="3074" width="13.140625" style="19" bestFit="1" customWidth="1"/>
    <col min="3075" max="3077" width="12.28515625" style="19" bestFit="1" customWidth="1"/>
    <col min="3078" max="3078" width="10.140625" style="19" bestFit="1" customWidth="1"/>
    <col min="3079" max="3079" width="11" style="19" bestFit="1" customWidth="1"/>
    <col min="3080" max="3081" width="12.28515625" style="19" bestFit="1" customWidth="1"/>
    <col min="3082" max="3082" width="10" style="19" bestFit="1" customWidth="1"/>
    <col min="3083" max="3083" width="1.42578125" style="19" bestFit="1" customWidth="1"/>
    <col min="3084" max="3084" width="0.28515625" style="19" bestFit="1" customWidth="1"/>
    <col min="3085" max="3085" width="4.7109375" style="19" bestFit="1" customWidth="1"/>
    <col min="3086" max="3326" width="8.85546875" style="19"/>
    <col min="3327" max="3327" width="80.85546875" style="19" bestFit="1" customWidth="1"/>
    <col min="3328" max="3328" width="8.42578125" style="19" bestFit="1" customWidth="1"/>
    <col min="3329" max="3329" width="12.85546875" style="19" bestFit="1" customWidth="1"/>
    <col min="3330" max="3330" width="13.140625" style="19" bestFit="1" customWidth="1"/>
    <col min="3331" max="3333" width="12.28515625" style="19" bestFit="1" customWidth="1"/>
    <col min="3334" max="3334" width="10.140625" style="19" bestFit="1" customWidth="1"/>
    <col min="3335" max="3335" width="11" style="19" bestFit="1" customWidth="1"/>
    <col min="3336" max="3337" width="12.28515625" style="19" bestFit="1" customWidth="1"/>
    <col min="3338" max="3338" width="10" style="19" bestFit="1" customWidth="1"/>
    <col min="3339" max="3339" width="1.42578125" style="19" bestFit="1" customWidth="1"/>
    <col min="3340" max="3340" width="0.28515625" style="19" bestFit="1" customWidth="1"/>
    <col min="3341" max="3341" width="4.7109375" style="19" bestFit="1" customWidth="1"/>
    <col min="3342" max="3582" width="8.85546875" style="19"/>
    <col min="3583" max="3583" width="80.85546875" style="19" bestFit="1" customWidth="1"/>
    <col min="3584" max="3584" width="8.42578125" style="19" bestFit="1" customWidth="1"/>
    <col min="3585" max="3585" width="12.85546875" style="19" bestFit="1" customWidth="1"/>
    <col min="3586" max="3586" width="13.140625" style="19" bestFit="1" customWidth="1"/>
    <col min="3587" max="3589" width="12.28515625" style="19" bestFit="1" customWidth="1"/>
    <col min="3590" max="3590" width="10.140625" style="19" bestFit="1" customWidth="1"/>
    <col min="3591" max="3591" width="11" style="19" bestFit="1" customWidth="1"/>
    <col min="3592" max="3593" width="12.28515625" style="19" bestFit="1" customWidth="1"/>
    <col min="3594" max="3594" width="10" style="19" bestFit="1" customWidth="1"/>
    <col min="3595" max="3595" width="1.42578125" style="19" bestFit="1" customWidth="1"/>
    <col min="3596" max="3596" width="0.28515625" style="19" bestFit="1" customWidth="1"/>
    <col min="3597" max="3597" width="4.7109375" style="19" bestFit="1" customWidth="1"/>
    <col min="3598" max="3838" width="8.85546875" style="19"/>
    <col min="3839" max="3839" width="80.85546875" style="19" bestFit="1" customWidth="1"/>
    <col min="3840" max="3840" width="8.42578125" style="19" bestFit="1" customWidth="1"/>
    <col min="3841" max="3841" width="12.85546875" style="19" bestFit="1" customWidth="1"/>
    <col min="3842" max="3842" width="13.140625" style="19" bestFit="1" customWidth="1"/>
    <col min="3843" max="3845" width="12.28515625" style="19" bestFit="1" customWidth="1"/>
    <col min="3846" max="3846" width="10.140625" style="19" bestFit="1" customWidth="1"/>
    <col min="3847" max="3847" width="11" style="19" bestFit="1" customWidth="1"/>
    <col min="3848" max="3849" width="12.28515625" style="19" bestFit="1" customWidth="1"/>
    <col min="3850" max="3850" width="10" style="19" bestFit="1" customWidth="1"/>
    <col min="3851" max="3851" width="1.42578125" style="19" bestFit="1" customWidth="1"/>
    <col min="3852" max="3852" width="0.28515625" style="19" bestFit="1" customWidth="1"/>
    <col min="3853" max="3853" width="4.7109375" style="19" bestFit="1" customWidth="1"/>
    <col min="3854" max="4094" width="8.85546875" style="19"/>
    <col min="4095" max="4095" width="80.85546875" style="19" bestFit="1" customWidth="1"/>
    <col min="4096" max="4096" width="8.42578125" style="19" bestFit="1" customWidth="1"/>
    <col min="4097" max="4097" width="12.85546875" style="19" bestFit="1" customWidth="1"/>
    <col min="4098" max="4098" width="13.140625" style="19" bestFit="1" customWidth="1"/>
    <col min="4099" max="4101" width="12.28515625" style="19" bestFit="1" customWidth="1"/>
    <col min="4102" max="4102" width="10.140625" style="19" bestFit="1" customWidth="1"/>
    <col min="4103" max="4103" width="11" style="19" bestFit="1" customWidth="1"/>
    <col min="4104" max="4105" width="12.28515625" style="19" bestFit="1" customWidth="1"/>
    <col min="4106" max="4106" width="10" style="19" bestFit="1" customWidth="1"/>
    <col min="4107" max="4107" width="1.42578125" style="19" bestFit="1" customWidth="1"/>
    <col min="4108" max="4108" width="0.28515625" style="19" bestFit="1" customWidth="1"/>
    <col min="4109" max="4109" width="4.7109375" style="19" bestFit="1" customWidth="1"/>
    <col min="4110" max="4350" width="8.85546875" style="19"/>
    <col min="4351" max="4351" width="80.85546875" style="19" bestFit="1" customWidth="1"/>
    <col min="4352" max="4352" width="8.42578125" style="19" bestFit="1" customWidth="1"/>
    <col min="4353" max="4353" width="12.85546875" style="19" bestFit="1" customWidth="1"/>
    <col min="4354" max="4354" width="13.140625" style="19" bestFit="1" customWidth="1"/>
    <col min="4355" max="4357" width="12.28515625" style="19" bestFit="1" customWidth="1"/>
    <col min="4358" max="4358" width="10.140625" style="19" bestFit="1" customWidth="1"/>
    <col min="4359" max="4359" width="11" style="19" bestFit="1" customWidth="1"/>
    <col min="4360" max="4361" width="12.28515625" style="19" bestFit="1" customWidth="1"/>
    <col min="4362" max="4362" width="10" style="19" bestFit="1" customWidth="1"/>
    <col min="4363" max="4363" width="1.42578125" style="19" bestFit="1" customWidth="1"/>
    <col min="4364" max="4364" width="0.28515625" style="19" bestFit="1" customWidth="1"/>
    <col min="4365" max="4365" width="4.7109375" style="19" bestFit="1" customWidth="1"/>
    <col min="4366" max="4606" width="8.85546875" style="19"/>
    <col min="4607" max="4607" width="80.85546875" style="19" bestFit="1" customWidth="1"/>
    <col min="4608" max="4608" width="8.42578125" style="19" bestFit="1" customWidth="1"/>
    <col min="4609" max="4609" width="12.85546875" style="19" bestFit="1" customWidth="1"/>
    <col min="4610" max="4610" width="13.140625" style="19" bestFit="1" customWidth="1"/>
    <col min="4611" max="4613" width="12.28515625" style="19" bestFit="1" customWidth="1"/>
    <col min="4614" max="4614" width="10.140625" style="19" bestFit="1" customWidth="1"/>
    <col min="4615" max="4615" width="11" style="19" bestFit="1" customWidth="1"/>
    <col min="4616" max="4617" width="12.28515625" style="19" bestFit="1" customWidth="1"/>
    <col min="4618" max="4618" width="10" style="19" bestFit="1" customWidth="1"/>
    <col min="4619" max="4619" width="1.42578125" style="19" bestFit="1" customWidth="1"/>
    <col min="4620" max="4620" width="0.28515625" style="19" bestFit="1" customWidth="1"/>
    <col min="4621" max="4621" width="4.7109375" style="19" bestFit="1" customWidth="1"/>
    <col min="4622" max="4862" width="8.85546875" style="19"/>
    <col min="4863" max="4863" width="80.85546875" style="19" bestFit="1" customWidth="1"/>
    <col min="4864" max="4864" width="8.42578125" style="19" bestFit="1" customWidth="1"/>
    <col min="4865" max="4865" width="12.85546875" style="19" bestFit="1" customWidth="1"/>
    <col min="4866" max="4866" width="13.140625" style="19" bestFit="1" customWidth="1"/>
    <col min="4867" max="4869" width="12.28515625" style="19" bestFit="1" customWidth="1"/>
    <col min="4870" max="4870" width="10.140625" style="19" bestFit="1" customWidth="1"/>
    <col min="4871" max="4871" width="11" style="19" bestFit="1" customWidth="1"/>
    <col min="4872" max="4873" width="12.28515625" style="19" bestFit="1" customWidth="1"/>
    <col min="4874" max="4874" width="10" style="19" bestFit="1" customWidth="1"/>
    <col min="4875" max="4875" width="1.42578125" style="19" bestFit="1" customWidth="1"/>
    <col min="4876" max="4876" width="0.28515625" style="19" bestFit="1" customWidth="1"/>
    <col min="4877" max="4877" width="4.7109375" style="19" bestFit="1" customWidth="1"/>
    <col min="4878" max="5118" width="8.85546875" style="19"/>
    <col min="5119" max="5119" width="80.85546875" style="19" bestFit="1" customWidth="1"/>
    <col min="5120" max="5120" width="8.42578125" style="19" bestFit="1" customWidth="1"/>
    <col min="5121" max="5121" width="12.85546875" style="19" bestFit="1" customWidth="1"/>
    <col min="5122" max="5122" width="13.140625" style="19" bestFit="1" customWidth="1"/>
    <col min="5123" max="5125" width="12.28515625" style="19" bestFit="1" customWidth="1"/>
    <col min="5126" max="5126" width="10.140625" style="19" bestFit="1" customWidth="1"/>
    <col min="5127" max="5127" width="11" style="19" bestFit="1" customWidth="1"/>
    <col min="5128" max="5129" width="12.28515625" style="19" bestFit="1" customWidth="1"/>
    <col min="5130" max="5130" width="10" style="19" bestFit="1" customWidth="1"/>
    <col min="5131" max="5131" width="1.42578125" style="19" bestFit="1" customWidth="1"/>
    <col min="5132" max="5132" width="0.28515625" style="19" bestFit="1" customWidth="1"/>
    <col min="5133" max="5133" width="4.7109375" style="19" bestFit="1" customWidth="1"/>
    <col min="5134" max="5374" width="8.85546875" style="19"/>
    <col min="5375" max="5375" width="80.85546875" style="19" bestFit="1" customWidth="1"/>
    <col min="5376" max="5376" width="8.42578125" style="19" bestFit="1" customWidth="1"/>
    <col min="5377" max="5377" width="12.85546875" style="19" bestFit="1" customWidth="1"/>
    <col min="5378" max="5378" width="13.140625" style="19" bestFit="1" customWidth="1"/>
    <col min="5379" max="5381" width="12.28515625" style="19" bestFit="1" customWidth="1"/>
    <col min="5382" max="5382" width="10.140625" style="19" bestFit="1" customWidth="1"/>
    <col min="5383" max="5383" width="11" style="19" bestFit="1" customWidth="1"/>
    <col min="5384" max="5385" width="12.28515625" style="19" bestFit="1" customWidth="1"/>
    <col min="5386" max="5386" width="10" style="19" bestFit="1" customWidth="1"/>
    <col min="5387" max="5387" width="1.42578125" style="19" bestFit="1" customWidth="1"/>
    <col min="5388" max="5388" width="0.28515625" style="19" bestFit="1" customWidth="1"/>
    <col min="5389" max="5389" width="4.7109375" style="19" bestFit="1" customWidth="1"/>
    <col min="5390" max="5630" width="8.85546875" style="19"/>
    <col min="5631" max="5631" width="80.85546875" style="19" bestFit="1" customWidth="1"/>
    <col min="5632" max="5632" width="8.42578125" style="19" bestFit="1" customWidth="1"/>
    <col min="5633" max="5633" width="12.85546875" style="19" bestFit="1" customWidth="1"/>
    <col min="5634" max="5634" width="13.140625" style="19" bestFit="1" customWidth="1"/>
    <col min="5635" max="5637" width="12.28515625" style="19" bestFit="1" customWidth="1"/>
    <col min="5638" max="5638" width="10.140625" style="19" bestFit="1" customWidth="1"/>
    <col min="5639" max="5639" width="11" style="19" bestFit="1" customWidth="1"/>
    <col min="5640" max="5641" width="12.28515625" style="19" bestFit="1" customWidth="1"/>
    <col min="5642" max="5642" width="10" style="19" bestFit="1" customWidth="1"/>
    <col min="5643" max="5643" width="1.42578125" style="19" bestFit="1" customWidth="1"/>
    <col min="5644" max="5644" width="0.28515625" style="19" bestFit="1" customWidth="1"/>
    <col min="5645" max="5645" width="4.7109375" style="19" bestFit="1" customWidth="1"/>
    <col min="5646" max="5886" width="8.85546875" style="19"/>
    <col min="5887" max="5887" width="80.85546875" style="19" bestFit="1" customWidth="1"/>
    <col min="5888" max="5888" width="8.42578125" style="19" bestFit="1" customWidth="1"/>
    <col min="5889" max="5889" width="12.85546875" style="19" bestFit="1" customWidth="1"/>
    <col min="5890" max="5890" width="13.140625" style="19" bestFit="1" customWidth="1"/>
    <col min="5891" max="5893" width="12.28515625" style="19" bestFit="1" customWidth="1"/>
    <col min="5894" max="5894" width="10.140625" style="19" bestFit="1" customWidth="1"/>
    <col min="5895" max="5895" width="11" style="19" bestFit="1" customWidth="1"/>
    <col min="5896" max="5897" width="12.28515625" style="19" bestFit="1" customWidth="1"/>
    <col min="5898" max="5898" width="10" style="19" bestFit="1" customWidth="1"/>
    <col min="5899" max="5899" width="1.42578125" style="19" bestFit="1" customWidth="1"/>
    <col min="5900" max="5900" width="0.28515625" style="19" bestFit="1" customWidth="1"/>
    <col min="5901" max="5901" width="4.7109375" style="19" bestFit="1" customWidth="1"/>
    <col min="5902" max="6142" width="8.85546875" style="19"/>
    <col min="6143" max="6143" width="80.85546875" style="19" bestFit="1" customWidth="1"/>
    <col min="6144" max="6144" width="8.42578125" style="19" bestFit="1" customWidth="1"/>
    <col min="6145" max="6145" width="12.85546875" style="19" bestFit="1" customWidth="1"/>
    <col min="6146" max="6146" width="13.140625" style="19" bestFit="1" customWidth="1"/>
    <col min="6147" max="6149" width="12.28515625" style="19" bestFit="1" customWidth="1"/>
    <col min="6150" max="6150" width="10.140625" style="19" bestFit="1" customWidth="1"/>
    <col min="6151" max="6151" width="11" style="19" bestFit="1" customWidth="1"/>
    <col min="6152" max="6153" width="12.28515625" style="19" bestFit="1" customWidth="1"/>
    <col min="6154" max="6154" width="10" style="19" bestFit="1" customWidth="1"/>
    <col min="6155" max="6155" width="1.42578125" style="19" bestFit="1" customWidth="1"/>
    <col min="6156" max="6156" width="0.28515625" style="19" bestFit="1" customWidth="1"/>
    <col min="6157" max="6157" width="4.7109375" style="19" bestFit="1" customWidth="1"/>
    <col min="6158" max="6398" width="8.85546875" style="19"/>
    <col min="6399" max="6399" width="80.85546875" style="19" bestFit="1" customWidth="1"/>
    <col min="6400" max="6400" width="8.42578125" style="19" bestFit="1" customWidth="1"/>
    <col min="6401" max="6401" width="12.85546875" style="19" bestFit="1" customWidth="1"/>
    <col min="6402" max="6402" width="13.140625" style="19" bestFit="1" customWidth="1"/>
    <col min="6403" max="6405" width="12.28515625" style="19" bestFit="1" customWidth="1"/>
    <col min="6406" max="6406" width="10.140625" style="19" bestFit="1" customWidth="1"/>
    <col min="6407" max="6407" width="11" style="19" bestFit="1" customWidth="1"/>
    <col min="6408" max="6409" width="12.28515625" style="19" bestFit="1" customWidth="1"/>
    <col min="6410" max="6410" width="10" style="19" bestFit="1" customWidth="1"/>
    <col min="6411" max="6411" width="1.42578125" style="19" bestFit="1" customWidth="1"/>
    <col min="6412" max="6412" width="0.28515625" style="19" bestFit="1" customWidth="1"/>
    <col min="6413" max="6413" width="4.7109375" style="19" bestFit="1" customWidth="1"/>
    <col min="6414" max="6654" width="8.85546875" style="19"/>
    <col min="6655" max="6655" width="80.85546875" style="19" bestFit="1" customWidth="1"/>
    <col min="6656" max="6656" width="8.42578125" style="19" bestFit="1" customWidth="1"/>
    <col min="6657" max="6657" width="12.85546875" style="19" bestFit="1" customWidth="1"/>
    <col min="6658" max="6658" width="13.140625" style="19" bestFit="1" customWidth="1"/>
    <col min="6659" max="6661" width="12.28515625" style="19" bestFit="1" customWidth="1"/>
    <col min="6662" max="6662" width="10.140625" style="19" bestFit="1" customWidth="1"/>
    <col min="6663" max="6663" width="11" style="19" bestFit="1" customWidth="1"/>
    <col min="6664" max="6665" width="12.28515625" style="19" bestFit="1" customWidth="1"/>
    <col min="6666" max="6666" width="10" style="19" bestFit="1" customWidth="1"/>
    <col min="6667" max="6667" width="1.42578125" style="19" bestFit="1" customWidth="1"/>
    <col min="6668" max="6668" width="0.28515625" style="19" bestFit="1" customWidth="1"/>
    <col min="6669" max="6669" width="4.7109375" style="19" bestFit="1" customWidth="1"/>
    <col min="6670" max="6910" width="8.85546875" style="19"/>
    <col min="6911" max="6911" width="80.85546875" style="19" bestFit="1" customWidth="1"/>
    <col min="6912" max="6912" width="8.42578125" style="19" bestFit="1" customWidth="1"/>
    <col min="6913" max="6913" width="12.85546875" style="19" bestFit="1" customWidth="1"/>
    <col min="6914" max="6914" width="13.140625" style="19" bestFit="1" customWidth="1"/>
    <col min="6915" max="6917" width="12.28515625" style="19" bestFit="1" customWidth="1"/>
    <col min="6918" max="6918" width="10.140625" style="19" bestFit="1" customWidth="1"/>
    <col min="6919" max="6919" width="11" style="19" bestFit="1" customWidth="1"/>
    <col min="6920" max="6921" width="12.28515625" style="19" bestFit="1" customWidth="1"/>
    <col min="6922" max="6922" width="10" style="19" bestFit="1" customWidth="1"/>
    <col min="6923" max="6923" width="1.42578125" style="19" bestFit="1" customWidth="1"/>
    <col min="6924" max="6924" width="0.28515625" style="19" bestFit="1" customWidth="1"/>
    <col min="6925" max="6925" width="4.7109375" style="19" bestFit="1" customWidth="1"/>
    <col min="6926" max="7166" width="8.85546875" style="19"/>
    <col min="7167" max="7167" width="80.85546875" style="19" bestFit="1" customWidth="1"/>
    <col min="7168" max="7168" width="8.42578125" style="19" bestFit="1" customWidth="1"/>
    <col min="7169" max="7169" width="12.85546875" style="19" bestFit="1" customWidth="1"/>
    <col min="7170" max="7170" width="13.140625" style="19" bestFit="1" customWidth="1"/>
    <col min="7171" max="7173" width="12.28515625" style="19" bestFit="1" customWidth="1"/>
    <col min="7174" max="7174" width="10.140625" style="19" bestFit="1" customWidth="1"/>
    <col min="7175" max="7175" width="11" style="19" bestFit="1" customWidth="1"/>
    <col min="7176" max="7177" width="12.28515625" style="19" bestFit="1" customWidth="1"/>
    <col min="7178" max="7178" width="10" style="19" bestFit="1" customWidth="1"/>
    <col min="7179" max="7179" width="1.42578125" style="19" bestFit="1" customWidth="1"/>
    <col min="7180" max="7180" width="0.28515625" style="19" bestFit="1" customWidth="1"/>
    <col min="7181" max="7181" width="4.7109375" style="19" bestFit="1" customWidth="1"/>
    <col min="7182" max="7422" width="8.85546875" style="19"/>
    <col min="7423" max="7423" width="80.85546875" style="19" bestFit="1" customWidth="1"/>
    <col min="7424" max="7424" width="8.42578125" style="19" bestFit="1" customWidth="1"/>
    <col min="7425" max="7425" width="12.85546875" style="19" bestFit="1" customWidth="1"/>
    <col min="7426" max="7426" width="13.140625" style="19" bestFit="1" customWidth="1"/>
    <col min="7427" max="7429" width="12.28515625" style="19" bestFit="1" customWidth="1"/>
    <col min="7430" max="7430" width="10.140625" style="19" bestFit="1" customWidth="1"/>
    <col min="7431" max="7431" width="11" style="19" bestFit="1" customWidth="1"/>
    <col min="7432" max="7433" width="12.28515625" style="19" bestFit="1" customWidth="1"/>
    <col min="7434" max="7434" width="10" style="19" bestFit="1" customWidth="1"/>
    <col min="7435" max="7435" width="1.42578125" style="19" bestFit="1" customWidth="1"/>
    <col min="7436" max="7436" width="0.28515625" style="19" bestFit="1" customWidth="1"/>
    <col min="7437" max="7437" width="4.7109375" style="19" bestFit="1" customWidth="1"/>
    <col min="7438" max="7678" width="8.85546875" style="19"/>
    <col min="7679" max="7679" width="80.85546875" style="19" bestFit="1" customWidth="1"/>
    <col min="7680" max="7680" width="8.42578125" style="19" bestFit="1" customWidth="1"/>
    <col min="7681" max="7681" width="12.85546875" style="19" bestFit="1" customWidth="1"/>
    <col min="7682" max="7682" width="13.140625" style="19" bestFit="1" customWidth="1"/>
    <col min="7683" max="7685" width="12.28515625" style="19" bestFit="1" customWidth="1"/>
    <col min="7686" max="7686" width="10.140625" style="19" bestFit="1" customWidth="1"/>
    <col min="7687" max="7687" width="11" style="19" bestFit="1" customWidth="1"/>
    <col min="7688" max="7689" width="12.28515625" style="19" bestFit="1" customWidth="1"/>
    <col min="7690" max="7690" width="10" style="19" bestFit="1" customWidth="1"/>
    <col min="7691" max="7691" width="1.42578125" style="19" bestFit="1" customWidth="1"/>
    <col min="7692" max="7692" width="0.28515625" style="19" bestFit="1" customWidth="1"/>
    <col min="7693" max="7693" width="4.7109375" style="19" bestFit="1" customWidth="1"/>
    <col min="7694" max="7934" width="8.85546875" style="19"/>
    <col min="7935" max="7935" width="80.85546875" style="19" bestFit="1" customWidth="1"/>
    <col min="7936" max="7936" width="8.42578125" style="19" bestFit="1" customWidth="1"/>
    <col min="7937" max="7937" width="12.85546875" style="19" bestFit="1" customWidth="1"/>
    <col min="7938" max="7938" width="13.140625" style="19" bestFit="1" customWidth="1"/>
    <col min="7939" max="7941" width="12.28515625" style="19" bestFit="1" customWidth="1"/>
    <col min="7942" max="7942" width="10.140625" style="19" bestFit="1" customWidth="1"/>
    <col min="7943" max="7943" width="11" style="19" bestFit="1" customWidth="1"/>
    <col min="7944" max="7945" width="12.28515625" style="19" bestFit="1" customWidth="1"/>
    <col min="7946" max="7946" width="10" style="19" bestFit="1" customWidth="1"/>
    <col min="7947" max="7947" width="1.42578125" style="19" bestFit="1" customWidth="1"/>
    <col min="7948" max="7948" width="0.28515625" style="19" bestFit="1" customWidth="1"/>
    <col min="7949" max="7949" width="4.7109375" style="19" bestFit="1" customWidth="1"/>
    <col min="7950" max="8190" width="8.85546875" style="19"/>
    <col min="8191" max="8191" width="80.85546875" style="19" bestFit="1" customWidth="1"/>
    <col min="8192" max="8192" width="8.42578125" style="19" bestFit="1" customWidth="1"/>
    <col min="8193" max="8193" width="12.85546875" style="19" bestFit="1" customWidth="1"/>
    <col min="8194" max="8194" width="13.140625" style="19" bestFit="1" customWidth="1"/>
    <col min="8195" max="8197" width="12.28515625" style="19" bestFit="1" customWidth="1"/>
    <col min="8198" max="8198" width="10.140625" style="19" bestFit="1" customWidth="1"/>
    <col min="8199" max="8199" width="11" style="19" bestFit="1" customWidth="1"/>
    <col min="8200" max="8201" width="12.28515625" style="19" bestFit="1" customWidth="1"/>
    <col min="8202" max="8202" width="10" style="19" bestFit="1" customWidth="1"/>
    <col min="8203" max="8203" width="1.42578125" style="19" bestFit="1" customWidth="1"/>
    <col min="8204" max="8204" width="0.28515625" style="19" bestFit="1" customWidth="1"/>
    <col min="8205" max="8205" width="4.7109375" style="19" bestFit="1" customWidth="1"/>
    <col min="8206" max="8446" width="8.85546875" style="19"/>
    <col min="8447" max="8447" width="80.85546875" style="19" bestFit="1" customWidth="1"/>
    <col min="8448" max="8448" width="8.42578125" style="19" bestFit="1" customWidth="1"/>
    <col min="8449" max="8449" width="12.85546875" style="19" bestFit="1" customWidth="1"/>
    <col min="8450" max="8450" width="13.140625" style="19" bestFit="1" customWidth="1"/>
    <col min="8451" max="8453" width="12.28515625" style="19" bestFit="1" customWidth="1"/>
    <col min="8454" max="8454" width="10.140625" style="19" bestFit="1" customWidth="1"/>
    <col min="8455" max="8455" width="11" style="19" bestFit="1" customWidth="1"/>
    <col min="8456" max="8457" width="12.28515625" style="19" bestFit="1" customWidth="1"/>
    <col min="8458" max="8458" width="10" style="19" bestFit="1" customWidth="1"/>
    <col min="8459" max="8459" width="1.42578125" style="19" bestFit="1" customWidth="1"/>
    <col min="8460" max="8460" width="0.28515625" style="19" bestFit="1" customWidth="1"/>
    <col min="8461" max="8461" width="4.7109375" style="19" bestFit="1" customWidth="1"/>
    <col min="8462" max="8702" width="8.85546875" style="19"/>
    <col min="8703" max="8703" width="80.85546875" style="19" bestFit="1" customWidth="1"/>
    <col min="8704" max="8704" width="8.42578125" style="19" bestFit="1" customWidth="1"/>
    <col min="8705" max="8705" width="12.85546875" style="19" bestFit="1" customWidth="1"/>
    <col min="8706" max="8706" width="13.140625" style="19" bestFit="1" customWidth="1"/>
    <col min="8707" max="8709" width="12.28515625" style="19" bestFit="1" customWidth="1"/>
    <col min="8710" max="8710" width="10.140625" style="19" bestFit="1" customWidth="1"/>
    <col min="8711" max="8711" width="11" style="19" bestFit="1" customWidth="1"/>
    <col min="8712" max="8713" width="12.28515625" style="19" bestFit="1" customWidth="1"/>
    <col min="8714" max="8714" width="10" style="19" bestFit="1" customWidth="1"/>
    <col min="8715" max="8715" width="1.42578125" style="19" bestFit="1" customWidth="1"/>
    <col min="8716" max="8716" width="0.28515625" style="19" bestFit="1" customWidth="1"/>
    <col min="8717" max="8717" width="4.7109375" style="19" bestFit="1" customWidth="1"/>
    <col min="8718" max="8958" width="8.85546875" style="19"/>
    <col min="8959" max="8959" width="80.85546875" style="19" bestFit="1" customWidth="1"/>
    <col min="8960" max="8960" width="8.42578125" style="19" bestFit="1" customWidth="1"/>
    <col min="8961" max="8961" width="12.85546875" style="19" bestFit="1" customWidth="1"/>
    <col min="8962" max="8962" width="13.140625" style="19" bestFit="1" customWidth="1"/>
    <col min="8963" max="8965" width="12.28515625" style="19" bestFit="1" customWidth="1"/>
    <col min="8966" max="8966" width="10.140625" style="19" bestFit="1" customWidth="1"/>
    <col min="8967" max="8967" width="11" style="19" bestFit="1" customWidth="1"/>
    <col min="8968" max="8969" width="12.28515625" style="19" bestFit="1" customWidth="1"/>
    <col min="8970" max="8970" width="10" style="19" bestFit="1" customWidth="1"/>
    <col min="8971" max="8971" width="1.42578125" style="19" bestFit="1" customWidth="1"/>
    <col min="8972" max="8972" width="0.28515625" style="19" bestFit="1" customWidth="1"/>
    <col min="8973" max="8973" width="4.7109375" style="19" bestFit="1" customWidth="1"/>
    <col min="8974" max="9214" width="8.85546875" style="19"/>
    <col min="9215" max="9215" width="80.85546875" style="19" bestFit="1" customWidth="1"/>
    <col min="9216" max="9216" width="8.42578125" style="19" bestFit="1" customWidth="1"/>
    <col min="9217" max="9217" width="12.85546875" style="19" bestFit="1" customWidth="1"/>
    <col min="9218" max="9218" width="13.140625" style="19" bestFit="1" customWidth="1"/>
    <col min="9219" max="9221" width="12.28515625" style="19" bestFit="1" customWidth="1"/>
    <col min="9222" max="9222" width="10.140625" style="19" bestFit="1" customWidth="1"/>
    <col min="9223" max="9223" width="11" style="19" bestFit="1" customWidth="1"/>
    <col min="9224" max="9225" width="12.28515625" style="19" bestFit="1" customWidth="1"/>
    <col min="9226" max="9226" width="10" style="19" bestFit="1" customWidth="1"/>
    <col min="9227" max="9227" width="1.42578125" style="19" bestFit="1" customWidth="1"/>
    <col min="9228" max="9228" width="0.28515625" style="19" bestFit="1" customWidth="1"/>
    <col min="9229" max="9229" width="4.7109375" style="19" bestFit="1" customWidth="1"/>
    <col min="9230" max="9470" width="8.85546875" style="19"/>
    <col min="9471" max="9471" width="80.85546875" style="19" bestFit="1" customWidth="1"/>
    <col min="9472" max="9472" width="8.42578125" style="19" bestFit="1" customWidth="1"/>
    <col min="9473" max="9473" width="12.85546875" style="19" bestFit="1" customWidth="1"/>
    <col min="9474" max="9474" width="13.140625" style="19" bestFit="1" customWidth="1"/>
    <col min="9475" max="9477" width="12.28515625" style="19" bestFit="1" customWidth="1"/>
    <col min="9478" max="9478" width="10.140625" style="19" bestFit="1" customWidth="1"/>
    <col min="9479" max="9479" width="11" style="19" bestFit="1" customWidth="1"/>
    <col min="9480" max="9481" width="12.28515625" style="19" bestFit="1" customWidth="1"/>
    <col min="9482" max="9482" width="10" style="19" bestFit="1" customWidth="1"/>
    <col min="9483" max="9483" width="1.42578125" style="19" bestFit="1" customWidth="1"/>
    <col min="9484" max="9484" width="0.28515625" style="19" bestFit="1" customWidth="1"/>
    <col min="9485" max="9485" width="4.7109375" style="19" bestFit="1" customWidth="1"/>
    <col min="9486" max="9726" width="8.85546875" style="19"/>
    <col min="9727" max="9727" width="80.85546875" style="19" bestFit="1" customWidth="1"/>
    <col min="9728" max="9728" width="8.42578125" style="19" bestFit="1" customWidth="1"/>
    <col min="9729" max="9729" width="12.85546875" style="19" bestFit="1" customWidth="1"/>
    <col min="9730" max="9730" width="13.140625" style="19" bestFit="1" customWidth="1"/>
    <col min="9731" max="9733" width="12.28515625" style="19" bestFit="1" customWidth="1"/>
    <col min="9734" max="9734" width="10.140625" style="19" bestFit="1" customWidth="1"/>
    <col min="9735" max="9735" width="11" style="19" bestFit="1" customWidth="1"/>
    <col min="9736" max="9737" width="12.28515625" style="19" bestFit="1" customWidth="1"/>
    <col min="9738" max="9738" width="10" style="19" bestFit="1" customWidth="1"/>
    <col min="9739" max="9739" width="1.42578125" style="19" bestFit="1" customWidth="1"/>
    <col min="9740" max="9740" width="0.28515625" style="19" bestFit="1" customWidth="1"/>
    <col min="9741" max="9741" width="4.7109375" style="19" bestFit="1" customWidth="1"/>
    <col min="9742" max="9982" width="8.85546875" style="19"/>
    <col min="9983" max="9983" width="80.85546875" style="19" bestFit="1" customWidth="1"/>
    <col min="9984" max="9984" width="8.42578125" style="19" bestFit="1" customWidth="1"/>
    <col min="9985" max="9985" width="12.85546875" style="19" bestFit="1" customWidth="1"/>
    <col min="9986" max="9986" width="13.140625" style="19" bestFit="1" customWidth="1"/>
    <col min="9987" max="9989" width="12.28515625" style="19" bestFit="1" customWidth="1"/>
    <col min="9990" max="9990" width="10.140625" style="19" bestFit="1" customWidth="1"/>
    <col min="9991" max="9991" width="11" style="19" bestFit="1" customWidth="1"/>
    <col min="9992" max="9993" width="12.28515625" style="19" bestFit="1" customWidth="1"/>
    <col min="9994" max="9994" width="10" style="19" bestFit="1" customWidth="1"/>
    <col min="9995" max="9995" width="1.42578125" style="19" bestFit="1" customWidth="1"/>
    <col min="9996" max="9996" width="0.28515625" style="19" bestFit="1" customWidth="1"/>
    <col min="9997" max="9997" width="4.7109375" style="19" bestFit="1" customWidth="1"/>
    <col min="9998" max="10238" width="8.85546875" style="19"/>
    <col min="10239" max="10239" width="80.85546875" style="19" bestFit="1" customWidth="1"/>
    <col min="10240" max="10240" width="8.42578125" style="19" bestFit="1" customWidth="1"/>
    <col min="10241" max="10241" width="12.85546875" style="19" bestFit="1" customWidth="1"/>
    <col min="10242" max="10242" width="13.140625" style="19" bestFit="1" customWidth="1"/>
    <col min="10243" max="10245" width="12.28515625" style="19" bestFit="1" customWidth="1"/>
    <col min="10246" max="10246" width="10.140625" style="19" bestFit="1" customWidth="1"/>
    <col min="10247" max="10247" width="11" style="19" bestFit="1" customWidth="1"/>
    <col min="10248" max="10249" width="12.28515625" style="19" bestFit="1" customWidth="1"/>
    <col min="10250" max="10250" width="10" style="19" bestFit="1" customWidth="1"/>
    <col min="10251" max="10251" width="1.42578125" style="19" bestFit="1" customWidth="1"/>
    <col min="10252" max="10252" width="0.28515625" style="19" bestFit="1" customWidth="1"/>
    <col min="10253" max="10253" width="4.7109375" style="19" bestFit="1" customWidth="1"/>
    <col min="10254" max="10494" width="8.85546875" style="19"/>
    <col min="10495" max="10495" width="80.85546875" style="19" bestFit="1" customWidth="1"/>
    <col min="10496" max="10496" width="8.42578125" style="19" bestFit="1" customWidth="1"/>
    <col min="10497" max="10497" width="12.85546875" style="19" bestFit="1" customWidth="1"/>
    <col min="10498" max="10498" width="13.140625" style="19" bestFit="1" customWidth="1"/>
    <col min="10499" max="10501" width="12.28515625" style="19" bestFit="1" customWidth="1"/>
    <col min="10502" max="10502" width="10.140625" style="19" bestFit="1" customWidth="1"/>
    <col min="10503" max="10503" width="11" style="19" bestFit="1" customWidth="1"/>
    <col min="10504" max="10505" width="12.28515625" style="19" bestFit="1" customWidth="1"/>
    <col min="10506" max="10506" width="10" style="19" bestFit="1" customWidth="1"/>
    <col min="10507" max="10507" width="1.42578125" style="19" bestFit="1" customWidth="1"/>
    <col min="10508" max="10508" width="0.28515625" style="19" bestFit="1" customWidth="1"/>
    <col min="10509" max="10509" width="4.7109375" style="19" bestFit="1" customWidth="1"/>
    <col min="10510" max="10750" width="8.85546875" style="19"/>
    <col min="10751" max="10751" width="80.85546875" style="19" bestFit="1" customWidth="1"/>
    <col min="10752" max="10752" width="8.42578125" style="19" bestFit="1" customWidth="1"/>
    <col min="10753" max="10753" width="12.85546875" style="19" bestFit="1" customWidth="1"/>
    <col min="10754" max="10754" width="13.140625" style="19" bestFit="1" customWidth="1"/>
    <col min="10755" max="10757" width="12.28515625" style="19" bestFit="1" customWidth="1"/>
    <col min="10758" max="10758" width="10.140625" style="19" bestFit="1" customWidth="1"/>
    <col min="10759" max="10759" width="11" style="19" bestFit="1" customWidth="1"/>
    <col min="10760" max="10761" width="12.28515625" style="19" bestFit="1" customWidth="1"/>
    <col min="10762" max="10762" width="10" style="19" bestFit="1" customWidth="1"/>
    <col min="10763" max="10763" width="1.42578125" style="19" bestFit="1" customWidth="1"/>
    <col min="10764" max="10764" width="0.28515625" style="19" bestFit="1" customWidth="1"/>
    <col min="10765" max="10765" width="4.7109375" style="19" bestFit="1" customWidth="1"/>
    <col min="10766" max="11006" width="8.85546875" style="19"/>
    <col min="11007" max="11007" width="80.85546875" style="19" bestFit="1" customWidth="1"/>
    <col min="11008" max="11008" width="8.42578125" style="19" bestFit="1" customWidth="1"/>
    <col min="11009" max="11009" width="12.85546875" style="19" bestFit="1" customWidth="1"/>
    <col min="11010" max="11010" width="13.140625" style="19" bestFit="1" customWidth="1"/>
    <col min="11011" max="11013" width="12.28515625" style="19" bestFit="1" customWidth="1"/>
    <col min="11014" max="11014" width="10.140625" style="19" bestFit="1" customWidth="1"/>
    <col min="11015" max="11015" width="11" style="19" bestFit="1" customWidth="1"/>
    <col min="11016" max="11017" width="12.28515625" style="19" bestFit="1" customWidth="1"/>
    <col min="11018" max="11018" width="10" style="19" bestFit="1" customWidth="1"/>
    <col min="11019" max="11019" width="1.42578125" style="19" bestFit="1" customWidth="1"/>
    <col min="11020" max="11020" width="0.28515625" style="19" bestFit="1" customWidth="1"/>
    <col min="11021" max="11021" width="4.7109375" style="19" bestFit="1" customWidth="1"/>
    <col min="11022" max="11262" width="8.85546875" style="19"/>
    <col min="11263" max="11263" width="80.85546875" style="19" bestFit="1" customWidth="1"/>
    <col min="11264" max="11264" width="8.42578125" style="19" bestFit="1" customWidth="1"/>
    <col min="11265" max="11265" width="12.85546875" style="19" bestFit="1" customWidth="1"/>
    <col min="11266" max="11266" width="13.140625" style="19" bestFit="1" customWidth="1"/>
    <col min="11267" max="11269" width="12.28515625" style="19" bestFit="1" customWidth="1"/>
    <col min="11270" max="11270" width="10.140625" style="19" bestFit="1" customWidth="1"/>
    <col min="11271" max="11271" width="11" style="19" bestFit="1" customWidth="1"/>
    <col min="11272" max="11273" width="12.28515625" style="19" bestFit="1" customWidth="1"/>
    <col min="11274" max="11274" width="10" style="19" bestFit="1" customWidth="1"/>
    <col min="11275" max="11275" width="1.42578125" style="19" bestFit="1" customWidth="1"/>
    <col min="11276" max="11276" width="0.28515625" style="19" bestFit="1" customWidth="1"/>
    <col min="11277" max="11277" width="4.7109375" style="19" bestFit="1" customWidth="1"/>
    <col min="11278" max="11518" width="8.85546875" style="19"/>
    <col min="11519" max="11519" width="80.85546875" style="19" bestFit="1" customWidth="1"/>
    <col min="11520" max="11520" width="8.42578125" style="19" bestFit="1" customWidth="1"/>
    <col min="11521" max="11521" width="12.85546875" style="19" bestFit="1" customWidth="1"/>
    <col min="11522" max="11522" width="13.140625" style="19" bestFit="1" customWidth="1"/>
    <col min="11523" max="11525" width="12.28515625" style="19" bestFit="1" customWidth="1"/>
    <col min="11526" max="11526" width="10.140625" style="19" bestFit="1" customWidth="1"/>
    <col min="11527" max="11527" width="11" style="19" bestFit="1" customWidth="1"/>
    <col min="11528" max="11529" width="12.28515625" style="19" bestFit="1" customWidth="1"/>
    <col min="11530" max="11530" width="10" style="19" bestFit="1" customWidth="1"/>
    <col min="11531" max="11531" width="1.42578125" style="19" bestFit="1" customWidth="1"/>
    <col min="11532" max="11532" width="0.28515625" style="19" bestFit="1" customWidth="1"/>
    <col min="11533" max="11533" width="4.7109375" style="19" bestFit="1" customWidth="1"/>
    <col min="11534" max="11774" width="8.85546875" style="19"/>
    <col min="11775" max="11775" width="80.85546875" style="19" bestFit="1" customWidth="1"/>
    <col min="11776" max="11776" width="8.42578125" style="19" bestFit="1" customWidth="1"/>
    <col min="11777" max="11777" width="12.85546875" style="19" bestFit="1" customWidth="1"/>
    <col min="11778" max="11778" width="13.140625" style="19" bestFit="1" customWidth="1"/>
    <col min="11779" max="11781" width="12.28515625" style="19" bestFit="1" customWidth="1"/>
    <col min="11782" max="11782" width="10.140625" style="19" bestFit="1" customWidth="1"/>
    <col min="11783" max="11783" width="11" style="19" bestFit="1" customWidth="1"/>
    <col min="11784" max="11785" width="12.28515625" style="19" bestFit="1" customWidth="1"/>
    <col min="11786" max="11786" width="10" style="19" bestFit="1" customWidth="1"/>
    <col min="11787" max="11787" width="1.42578125" style="19" bestFit="1" customWidth="1"/>
    <col min="11788" max="11788" width="0.28515625" style="19" bestFit="1" customWidth="1"/>
    <col min="11789" max="11789" width="4.7109375" style="19" bestFit="1" customWidth="1"/>
    <col min="11790" max="12030" width="8.85546875" style="19"/>
    <col min="12031" max="12031" width="80.85546875" style="19" bestFit="1" customWidth="1"/>
    <col min="12032" max="12032" width="8.42578125" style="19" bestFit="1" customWidth="1"/>
    <col min="12033" max="12033" width="12.85546875" style="19" bestFit="1" customWidth="1"/>
    <col min="12034" max="12034" width="13.140625" style="19" bestFit="1" customWidth="1"/>
    <col min="12035" max="12037" width="12.28515625" style="19" bestFit="1" customWidth="1"/>
    <col min="12038" max="12038" width="10.140625" style="19" bestFit="1" customWidth="1"/>
    <col min="12039" max="12039" width="11" style="19" bestFit="1" customWidth="1"/>
    <col min="12040" max="12041" width="12.28515625" style="19" bestFit="1" customWidth="1"/>
    <col min="12042" max="12042" width="10" style="19" bestFit="1" customWidth="1"/>
    <col min="12043" max="12043" width="1.42578125" style="19" bestFit="1" customWidth="1"/>
    <col min="12044" max="12044" width="0.28515625" style="19" bestFit="1" customWidth="1"/>
    <col min="12045" max="12045" width="4.7109375" style="19" bestFit="1" customWidth="1"/>
    <col min="12046" max="12286" width="8.85546875" style="19"/>
    <col min="12287" max="12287" width="80.85546875" style="19" bestFit="1" customWidth="1"/>
    <col min="12288" max="12288" width="8.42578125" style="19" bestFit="1" customWidth="1"/>
    <col min="12289" max="12289" width="12.85546875" style="19" bestFit="1" customWidth="1"/>
    <col min="12290" max="12290" width="13.140625" style="19" bestFit="1" customWidth="1"/>
    <col min="12291" max="12293" width="12.28515625" style="19" bestFit="1" customWidth="1"/>
    <col min="12294" max="12294" width="10.140625" style="19" bestFit="1" customWidth="1"/>
    <col min="12295" max="12295" width="11" style="19" bestFit="1" customWidth="1"/>
    <col min="12296" max="12297" width="12.28515625" style="19" bestFit="1" customWidth="1"/>
    <col min="12298" max="12298" width="10" style="19" bestFit="1" customWidth="1"/>
    <col min="12299" max="12299" width="1.42578125" style="19" bestFit="1" customWidth="1"/>
    <col min="12300" max="12300" width="0.28515625" style="19" bestFit="1" customWidth="1"/>
    <col min="12301" max="12301" width="4.7109375" style="19" bestFit="1" customWidth="1"/>
    <col min="12302" max="12542" width="8.85546875" style="19"/>
    <col min="12543" max="12543" width="80.85546875" style="19" bestFit="1" customWidth="1"/>
    <col min="12544" max="12544" width="8.42578125" style="19" bestFit="1" customWidth="1"/>
    <col min="12545" max="12545" width="12.85546875" style="19" bestFit="1" customWidth="1"/>
    <col min="12546" max="12546" width="13.140625" style="19" bestFit="1" customWidth="1"/>
    <col min="12547" max="12549" width="12.28515625" style="19" bestFit="1" customWidth="1"/>
    <col min="12550" max="12550" width="10.140625" style="19" bestFit="1" customWidth="1"/>
    <col min="12551" max="12551" width="11" style="19" bestFit="1" customWidth="1"/>
    <col min="12552" max="12553" width="12.28515625" style="19" bestFit="1" customWidth="1"/>
    <col min="12554" max="12554" width="10" style="19" bestFit="1" customWidth="1"/>
    <col min="12555" max="12555" width="1.42578125" style="19" bestFit="1" customWidth="1"/>
    <col min="12556" max="12556" width="0.28515625" style="19" bestFit="1" customWidth="1"/>
    <col min="12557" max="12557" width="4.7109375" style="19" bestFit="1" customWidth="1"/>
    <col min="12558" max="12798" width="8.85546875" style="19"/>
    <col min="12799" max="12799" width="80.85546875" style="19" bestFit="1" customWidth="1"/>
    <col min="12800" max="12800" width="8.42578125" style="19" bestFit="1" customWidth="1"/>
    <col min="12801" max="12801" width="12.85546875" style="19" bestFit="1" customWidth="1"/>
    <col min="12802" max="12802" width="13.140625" style="19" bestFit="1" customWidth="1"/>
    <col min="12803" max="12805" width="12.28515625" style="19" bestFit="1" customWidth="1"/>
    <col min="12806" max="12806" width="10.140625" style="19" bestFit="1" customWidth="1"/>
    <col min="12807" max="12807" width="11" style="19" bestFit="1" customWidth="1"/>
    <col min="12808" max="12809" width="12.28515625" style="19" bestFit="1" customWidth="1"/>
    <col min="12810" max="12810" width="10" style="19" bestFit="1" customWidth="1"/>
    <col min="12811" max="12811" width="1.42578125" style="19" bestFit="1" customWidth="1"/>
    <col min="12812" max="12812" width="0.28515625" style="19" bestFit="1" customWidth="1"/>
    <col min="12813" max="12813" width="4.7109375" style="19" bestFit="1" customWidth="1"/>
    <col min="12814" max="13054" width="8.85546875" style="19"/>
    <col min="13055" max="13055" width="80.85546875" style="19" bestFit="1" customWidth="1"/>
    <col min="13056" max="13056" width="8.42578125" style="19" bestFit="1" customWidth="1"/>
    <col min="13057" max="13057" width="12.85546875" style="19" bestFit="1" customWidth="1"/>
    <col min="13058" max="13058" width="13.140625" style="19" bestFit="1" customWidth="1"/>
    <col min="13059" max="13061" width="12.28515625" style="19" bestFit="1" customWidth="1"/>
    <col min="13062" max="13062" width="10.140625" style="19" bestFit="1" customWidth="1"/>
    <col min="13063" max="13063" width="11" style="19" bestFit="1" customWidth="1"/>
    <col min="13064" max="13065" width="12.28515625" style="19" bestFit="1" customWidth="1"/>
    <col min="13066" max="13066" width="10" style="19" bestFit="1" customWidth="1"/>
    <col min="13067" max="13067" width="1.42578125" style="19" bestFit="1" customWidth="1"/>
    <col min="13068" max="13068" width="0.28515625" style="19" bestFit="1" customWidth="1"/>
    <col min="13069" max="13069" width="4.7109375" style="19" bestFit="1" customWidth="1"/>
    <col min="13070" max="13310" width="8.85546875" style="19"/>
    <col min="13311" max="13311" width="80.85546875" style="19" bestFit="1" customWidth="1"/>
    <col min="13312" max="13312" width="8.42578125" style="19" bestFit="1" customWidth="1"/>
    <col min="13313" max="13313" width="12.85546875" style="19" bestFit="1" customWidth="1"/>
    <col min="13314" max="13314" width="13.140625" style="19" bestFit="1" customWidth="1"/>
    <col min="13315" max="13317" width="12.28515625" style="19" bestFit="1" customWidth="1"/>
    <col min="13318" max="13318" width="10.140625" style="19" bestFit="1" customWidth="1"/>
    <col min="13319" max="13319" width="11" style="19" bestFit="1" customWidth="1"/>
    <col min="13320" max="13321" width="12.28515625" style="19" bestFit="1" customWidth="1"/>
    <col min="13322" max="13322" width="10" style="19" bestFit="1" customWidth="1"/>
    <col min="13323" max="13323" width="1.42578125" style="19" bestFit="1" customWidth="1"/>
    <col min="13324" max="13324" width="0.28515625" style="19" bestFit="1" customWidth="1"/>
    <col min="13325" max="13325" width="4.7109375" style="19" bestFit="1" customWidth="1"/>
    <col min="13326" max="13566" width="8.85546875" style="19"/>
    <col min="13567" max="13567" width="80.85546875" style="19" bestFit="1" customWidth="1"/>
    <col min="13568" max="13568" width="8.42578125" style="19" bestFit="1" customWidth="1"/>
    <col min="13569" max="13569" width="12.85546875" style="19" bestFit="1" customWidth="1"/>
    <col min="13570" max="13570" width="13.140625" style="19" bestFit="1" customWidth="1"/>
    <col min="13571" max="13573" width="12.28515625" style="19" bestFit="1" customWidth="1"/>
    <col min="13574" max="13574" width="10.140625" style="19" bestFit="1" customWidth="1"/>
    <col min="13575" max="13575" width="11" style="19" bestFit="1" customWidth="1"/>
    <col min="13576" max="13577" width="12.28515625" style="19" bestFit="1" customWidth="1"/>
    <col min="13578" max="13578" width="10" style="19" bestFit="1" customWidth="1"/>
    <col min="13579" max="13579" width="1.42578125" style="19" bestFit="1" customWidth="1"/>
    <col min="13580" max="13580" width="0.28515625" style="19" bestFit="1" customWidth="1"/>
    <col min="13581" max="13581" width="4.7109375" style="19" bestFit="1" customWidth="1"/>
    <col min="13582" max="13822" width="8.85546875" style="19"/>
    <col min="13823" max="13823" width="80.85546875" style="19" bestFit="1" customWidth="1"/>
    <col min="13824" max="13824" width="8.42578125" style="19" bestFit="1" customWidth="1"/>
    <col min="13825" max="13825" width="12.85546875" style="19" bestFit="1" customWidth="1"/>
    <col min="13826" max="13826" width="13.140625" style="19" bestFit="1" customWidth="1"/>
    <col min="13827" max="13829" width="12.28515625" style="19" bestFit="1" customWidth="1"/>
    <col min="13830" max="13830" width="10.140625" style="19" bestFit="1" customWidth="1"/>
    <col min="13831" max="13831" width="11" style="19" bestFit="1" customWidth="1"/>
    <col min="13832" max="13833" width="12.28515625" style="19" bestFit="1" customWidth="1"/>
    <col min="13834" max="13834" width="10" style="19" bestFit="1" customWidth="1"/>
    <col min="13835" max="13835" width="1.42578125" style="19" bestFit="1" customWidth="1"/>
    <col min="13836" max="13836" width="0.28515625" style="19" bestFit="1" customWidth="1"/>
    <col min="13837" max="13837" width="4.7109375" style="19" bestFit="1" customWidth="1"/>
    <col min="13838" max="14078" width="8.85546875" style="19"/>
    <col min="14079" max="14079" width="80.85546875" style="19" bestFit="1" customWidth="1"/>
    <col min="14080" max="14080" width="8.42578125" style="19" bestFit="1" customWidth="1"/>
    <col min="14081" max="14081" width="12.85546875" style="19" bestFit="1" customWidth="1"/>
    <col min="14082" max="14082" width="13.140625" style="19" bestFit="1" customWidth="1"/>
    <col min="14083" max="14085" width="12.28515625" style="19" bestFit="1" customWidth="1"/>
    <col min="14086" max="14086" width="10.140625" style="19" bestFit="1" customWidth="1"/>
    <col min="14087" max="14087" width="11" style="19" bestFit="1" customWidth="1"/>
    <col min="14088" max="14089" width="12.28515625" style="19" bestFit="1" customWidth="1"/>
    <col min="14090" max="14090" width="10" style="19" bestFit="1" customWidth="1"/>
    <col min="14091" max="14091" width="1.42578125" style="19" bestFit="1" customWidth="1"/>
    <col min="14092" max="14092" width="0.28515625" style="19" bestFit="1" customWidth="1"/>
    <col min="14093" max="14093" width="4.7109375" style="19" bestFit="1" customWidth="1"/>
    <col min="14094" max="14334" width="8.85546875" style="19"/>
    <col min="14335" max="14335" width="80.85546875" style="19" bestFit="1" customWidth="1"/>
    <col min="14336" max="14336" width="8.42578125" style="19" bestFit="1" customWidth="1"/>
    <col min="14337" max="14337" width="12.85546875" style="19" bestFit="1" customWidth="1"/>
    <col min="14338" max="14338" width="13.140625" style="19" bestFit="1" customWidth="1"/>
    <col min="14339" max="14341" width="12.28515625" style="19" bestFit="1" customWidth="1"/>
    <col min="14342" max="14342" width="10.140625" style="19" bestFit="1" customWidth="1"/>
    <col min="14343" max="14343" width="11" style="19" bestFit="1" customWidth="1"/>
    <col min="14344" max="14345" width="12.28515625" style="19" bestFit="1" customWidth="1"/>
    <col min="14346" max="14346" width="10" style="19" bestFit="1" customWidth="1"/>
    <col min="14347" max="14347" width="1.42578125" style="19" bestFit="1" customWidth="1"/>
    <col min="14348" max="14348" width="0.28515625" style="19" bestFit="1" customWidth="1"/>
    <col min="14349" max="14349" width="4.7109375" style="19" bestFit="1" customWidth="1"/>
    <col min="14350" max="14590" width="8.85546875" style="19"/>
    <col min="14591" max="14591" width="80.85546875" style="19" bestFit="1" customWidth="1"/>
    <col min="14592" max="14592" width="8.42578125" style="19" bestFit="1" customWidth="1"/>
    <col min="14593" max="14593" width="12.85546875" style="19" bestFit="1" customWidth="1"/>
    <col min="14594" max="14594" width="13.140625" style="19" bestFit="1" customWidth="1"/>
    <col min="14595" max="14597" width="12.28515625" style="19" bestFit="1" customWidth="1"/>
    <col min="14598" max="14598" width="10.140625" style="19" bestFit="1" customWidth="1"/>
    <col min="14599" max="14599" width="11" style="19" bestFit="1" customWidth="1"/>
    <col min="14600" max="14601" width="12.28515625" style="19" bestFit="1" customWidth="1"/>
    <col min="14602" max="14602" width="10" style="19" bestFit="1" customWidth="1"/>
    <col min="14603" max="14603" width="1.42578125" style="19" bestFit="1" customWidth="1"/>
    <col min="14604" max="14604" width="0.28515625" style="19" bestFit="1" customWidth="1"/>
    <col min="14605" max="14605" width="4.7109375" style="19" bestFit="1" customWidth="1"/>
    <col min="14606" max="14846" width="8.85546875" style="19"/>
    <col min="14847" max="14847" width="80.85546875" style="19" bestFit="1" customWidth="1"/>
    <col min="14848" max="14848" width="8.42578125" style="19" bestFit="1" customWidth="1"/>
    <col min="14849" max="14849" width="12.85546875" style="19" bestFit="1" customWidth="1"/>
    <col min="14850" max="14850" width="13.140625" style="19" bestFit="1" customWidth="1"/>
    <col min="14851" max="14853" width="12.28515625" style="19" bestFit="1" customWidth="1"/>
    <col min="14854" max="14854" width="10.140625" style="19" bestFit="1" customWidth="1"/>
    <col min="14855" max="14855" width="11" style="19" bestFit="1" customWidth="1"/>
    <col min="14856" max="14857" width="12.28515625" style="19" bestFit="1" customWidth="1"/>
    <col min="14858" max="14858" width="10" style="19" bestFit="1" customWidth="1"/>
    <col min="14859" max="14859" width="1.42578125" style="19" bestFit="1" customWidth="1"/>
    <col min="14860" max="14860" width="0.28515625" style="19" bestFit="1" customWidth="1"/>
    <col min="14861" max="14861" width="4.7109375" style="19" bestFit="1" customWidth="1"/>
    <col min="14862" max="15102" width="8.85546875" style="19"/>
    <col min="15103" max="15103" width="80.85546875" style="19" bestFit="1" customWidth="1"/>
    <col min="15104" max="15104" width="8.42578125" style="19" bestFit="1" customWidth="1"/>
    <col min="15105" max="15105" width="12.85546875" style="19" bestFit="1" customWidth="1"/>
    <col min="15106" max="15106" width="13.140625" style="19" bestFit="1" customWidth="1"/>
    <col min="15107" max="15109" width="12.28515625" style="19" bestFit="1" customWidth="1"/>
    <col min="15110" max="15110" width="10.140625" style="19" bestFit="1" customWidth="1"/>
    <col min="15111" max="15111" width="11" style="19" bestFit="1" customWidth="1"/>
    <col min="15112" max="15113" width="12.28515625" style="19" bestFit="1" customWidth="1"/>
    <col min="15114" max="15114" width="10" style="19" bestFit="1" customWidth="1"/>
    <col min="15115" max="15115" width="1.42578125" style="19" bestFit="1" customWidth="1"/>
    <col min="15116" max="15116" width="0.28515625" style="19" bestFit="1" customWidth="1"/>
    <col min="15117" max="15117" width="4.7109375" style="19" bestFit="1" customWidth="1"/>
    <col min="15118" max="15358" width="8.85546875" style="19"/>
    <col min="15359" max="15359" width="80.85546875" style="19" bestFit="1" customWidth="1"/>
    <col min="15360" max="15360" width="8.42578125" style="19" bestFit="1" customWidth="1"/>
    <col min="15361" max="15361" width="12.85546875" style="19" bestFit="1" customWidth="1"/>
    <col min="15362" max="15362" width="13.140625" style="19" bestFit="1" customWidth="1"/>
    <col min="15363" max="15365" width="12.28515625" style="19" bestFit="1" customWidth="1"/>
    <col min="15366" max="15366" width="10.140625" style="19" bestFit="1" customWidth="1"/>
    <col min="15367" max="15367" width="11" style="19" bestFit="1" customWidth="1"/>
    <col min="15368" max="15369" width="12.28515625" style="19" bestFit="1" customWidth="1"/>
    <col min="15370" max="15370" width="10" style="19" bestFit="1" customWidth="1"/>
    <col min="15371" max="15371" width="1.42578125" style="19" bestFit="1" customWidth="1"/>
    <col min="15372" max="15372" width="0.28515625" style="19" bestFit="1" customWidth="1"/>
    <col min="15373" max="15373" width="4.7109375" style="19" bestFit="1" customWidth="1"/>
    <col min="15374" max="15614" width="8.85546875" style="19"/>
    <col min="15615" max="15615" width="80.85546875" style="19" bestFit="1" customWidth="1"/>
    <col min="15616" max="15616" width="8.42578125" style="19" bestFit="1" customWidth="1"/>
    <col min="15617" max="15617" width="12.85546875" style="19" bestFit="1" customWidth="1"/>
    <col min="15618" max="15618" width="13.140625" style="19" bestFit="1" customWidth="1"/>
    <col min="15619" max="15621" width="12.28515625" style="19" bestFit="1" customWidth="1"/>
    <col min="15622" max="15622" width="10.140625" style="19" bestFit="1" customWidth="1"/>
    <col min="15623" max="15623" width="11" style="19" bestFit="1" customWidth="1"/>
    <col min="15624" max="15625" width="12.28515625" style="19" bestFit="1" customWidth="1"/>
    <col min="15626" max="15626" width="10" style="19" bestFit="1" customWidth="1"/>
    <col min="15627" max="15627" width="1.42578125" style="19" bestFit="1" customWidth="1"/>
    <col min="15628" max="15628" width="0.28515625" style="19" bestFit="1" customWidth="1"/>
    <col min="15629" max="15629" width="4.7109375" style="19" bestFit="1" customWidth="1"/>
    <col min="15630" max="15870" width="8.85546875" style="19"/>
    <col min="15871" max="15871" width="80.85546875" style="19" bestFit="1" customWidth="1"/>
    <col min="15872" max="15872" width="8.42578125" style="19" bestFit="1" customWidth="1"/>
    <col min="15873" max="15873" width="12.85546875" style="19" bestFit="1" customWidth="1"/>
    <col min="15874" max="15874" width="13.140625" style="19" bestFit="1" customWidth="1"/>
    <col min="15875" max="15877" width="12.28515625" style="19" bestFit="1" customWidth="1"/>
    <col min="15878" max="15878" width="10.140625" style="19" bestFit="1" customWidth="1"/>
    <col min="15879" max="15879" width="11" style="19" bestFit="1" customWidth="1"/>
    <col min="15880" max="15881" width="12.28515625" style="19" bestFit="1" customWidth="1"/>
    <col min="15882" max="15882" width="10" style="19" bestFit="1" customWidth="1"/>
    <col min="15883" max="15883" width="1.42578125" style="19" bestFit="1" customWidth="1"/>
    <col min="15884" max="15884" width="0.28515625" style="19" bestFit="1" customWidth="1"/>
    <col min="15885" max="15885" width="4.7109375" style="19" bestFit="1" customWidth="1"/>
    <col min="15886" max="16126" width="8.85546875" style="19"/>
    <col min="16127" max="16127" width="80.85546875" style="19" bestFit="1" customWidth="1"/>
    <col min="16128" max="16128" width="8.42578125" style="19" bestFit="1" customWidth="1"/>
    <col min="16129" max="16129" width="12.85546875" style="19" bestFit="1" customWidth="1"/>
    <col min="16130" max="16130" width="13.140625" style="19" bestFit="1" customWidth="1"/>
    <col min="16131" max="16133" width="12.28515625" style="19" bestFit="1" customWidth="1"/>
    <col min="16134" max="16134" width="10.140625" style="19" bestFit="1" customWidth="1"/>
    <col min="16135" max="16135" width="11" style="19" bestFit="1" customWidth="1"/>
    <col min="16136" max="16137" width="12.28515625" style="19" bestFit="1" customWidth="1"/>
    <col min="16138" max="16138" width="10" style="19" bestFit="1" customWidth="1"/>
    <col min="16139" max="16139" width="1.42578125" style="19" bestFit="1" customWidth="1"/>
    <col min="16140" max="16140" width="0.28515625" style="19" bestFit="1" customWidth="1"/>
    <col min="16141" max="16141" width="4.7109375" style="19" bestFit="1" customWidth="1"/>
    <col min="16142" max="16384" width="8.85546875" style="19"/>
  </cols>
  <sheetData>
    <row r="1" spans="1:25" ht="15.75" customHeight="1">
      <c r="A1" s="343" t="s">
        <v>776</v>
      </c>
      <c r="H1" s="20"/>
      <c r="I1" s="20"/>
      <c r="J1" s="20"/>
      <c r="K1" s="20"/>
      <c r="L1" s="20"/>
      <c r="N1" s="20"/>
      <c r="O1" s="20"/>
      <c r="P1" s="20"/>
      <c r="Q1" s="20"/>
      <c r="R1" s="20"/>
      <c r="S1" s="20"/>
      <c r="T1" s="20"/>
      <c r="U1" s="20"/>
      <c r="V1" s="20"/>
      <c r="W1" s="20"/>
    </row>
    <row r="2" spans="1:25" s="20" customFormat="1" ht="18.75" customHeight="1">
      <c r="A2" s="1353" t="s">
        <v>777</v>
      </c>
      <c r="B2" s="1353" t="s">
        <v>778</v>
      </c>
      <c r="C2" s="1254" t="s">
        <v>779</v>
      </c>
      <c r="D2" s="1255"/>
      <c r="E2" s="1255"/>
      <c r="F2" s="1255"/>
      <c r="G2" s="1255"/>
      <c r="H2" s="1325" t="s">
        <v>780</v>
      </c>
      <c r="I2" s="1325"/>
      <c r="J2" s="1325"/>
      <c r="K2" s="1325"/>
      <c r="L2" s="1325"/>
    </row>
    <row r="3" spans="1:25" s="20" customFormat="1" ht="37.5" customHeight="1">
      <c r="A3" s="1354"/>
      <c r="B3" s="1354"/>
      <c r="C3" s="515" t="s">
        <v>1163</v>
      </c>
      <c r="D3" s="515" t="s">
        <v>1154</v>
      </c>
      <c r="E3" s="515" t="s">
        <v>58</v>
      </c>
      <c r="F3" s="558" t="s">
        <v>781</v>
      </c>
      <c r="G3" s="558" t="s">
        <v>782</v>
      </c>
      <c r="H3" s="515" t="s">
        <v>1163</v>
      </c>
      <c r="I3" s="515" t="s">
        <v>1154</v>
      </c>
      <c r="J3" s="515" t="s">
        <v>58</v>
      </c>
      <c r="K3" s="558" t="s">
        <v>781</v>
      </c>
      <c r="L3" s="558" t="s">
        <v>782</v>
      </c>
    </row>
    <row r="4" spans="1:25" s="20" customFormat="1" ht="18" customHeight="1">
      <c r="A4" s="516" t="s">
        <v>783</v>
      </c>
      <c r="B4" s="517" t="s">
        <v>784</v>
      </c>
      <c r="C4" s="518">
        <v>5691</v>
      </c>
      <c r="D4" s="518">
        <v>5681</v>
      </c>
      <c r="E4" s="518">
        <v>5640</v>
      </c>
      <c r="F4" s="559">
        <v>0.90425531914893609</v>
      </c>
      <c r="G4" s="559">
        <v>0.17602534765006161</v>
      </c>
      <c r="H4" s="518">
        <v>5770</v>
      </c>
      <c r="I4" s="518">
        <v>5764</v>
      </c>
      <c r="J4" s="518">
        <v>5695</v>
      </c>
      <c r="K4" s="559">
        <v>1.3169446883230904</v>
      </c>
      <c r="L4" s="518">
        <v>0.1040943789035392</v>
      </c>
      <c r="S4" s="519"/>
      <c r="T4" s="519"/>
      <c r="U4" s="519"/>
      <c r="V4" s="519"/>
      <c r="W4" s="519"/>
      <c r="X4" s="519"/>
      <c r="Y4" s="519"/>
    </row>
    <row r="5" spans="1:25" s="20" customFormat="1" ht="18" customHeight="1">
      <c r="A5" s="516" t="s">
        <v>785</v>
      </c>
      <c r="B5" s="517" t="s">
        <v>784</v>
      </c>
      <c r="C5" s="518">
        <v>278</v>
      </c>
      <c r="D5" s="518">
        <v>276</v>
      </c>
      <c r="E5" s="518">
        <v>280</v>
      </c>
      <c r="F5" s="559">
        <v>-0.7142857142857143</v>
      </c>
      <c r="G5" s="559">
        <v>0.72463768115942029</v>
      </c>
      <c r="H5" s="518">
        <v>590</v>
      </c>
      <c r="I5" s="518">
        <v>592</v>
      </c>
      <c r="J5" s="518">
        <v>595</v>
      </c>
      <c r="K5" s="559">
        <v>-0.84033613445378152</v>
      </c>
      <c r="L5" s="518">
        <v>-0.33783783783783783</v>
      </c>
      <c r="S5" s="519"/>
      <c r="T5" s="519"/>
      <c r="U5" s="519"/>
      <c r="V5" s="519"/>
      <c r="W5" s="519"/>
      <c r="X5" s="519"/>
      <c r="Y5" s="519"/>
    </row>
    <row r="6" spans="1:25" s="20" customFormat="1" ht="18" customHeight="1">
      <c r="A6" s="516" t="s">
        <v>1051</v>
      </c>
      <c r="B6" s="517" t="s">
        <v>784</v>
      </c>
      <c r="C6" s="518">
        <v>4</v>
      </c>
      <c r="D6" s="518">
        <v>4</v>
      </c>
      <c r="E6" s="518">
        <v>4</v>
      </c>
      <c r="F6" s="559">
        <v>0</v>
      </c>
      <c r="G6" s="559">
        <v>0</v>
      </c>
      <c r="H6" s="518">
        <v>3</v>
      </c>
      <c r="I6" s="518">
        <v>3</v>
      </c>
      <c r="J6" s="518">
        <v>3</v>
      </c>
      <c r="K6" s="559">
        <v>0</v>
      </c>
      <c r="L6" s="518">
        <v>0</v>
      </c>
      <c r="S6" s="519"/>
      <c r="T6" s="519"/>
      <c r="U6" s="519"/>
      <c r="V6" s="519"/>
      <c r="W6" s="519"/>
      <c r="X6" s="519"/>
      <c r="Y6" s="519"/>
    </row>
    <row r="7" spans="1:25" s="20" customFormat="1" ht="18" customHeight="1">
      <c r="A7" s="516" t="s">
        <v>786</v>
      </c>
      <c r="B7" s="517" t="s">
        <v>787</v>
      </c>
      <c r="C7" s="518">
        <v>218.67</v>
      </c>
      <c r="D7" s="518">
        <v>216.9</v>
      </c>
      <c r="E7" s="518">
        <v>197.47900000000001</v>
      </c>
      <c r="F7" s="559">
        <v>10.730761245499508</v>
      </c>
      <c r="G7" s="559">
        <v>0.81604426002765407</v>
      </c>
      <c r="H7" s="518">
        <v>350.71982000000003</v>
      </c>
      <c r="I7" s="518">
        <v>334.37873000000002</v>
      </c>
      <c r="J7" s="518">
        <v>217.81</v>
      </c>
      <c r="K7" s="559">
        <v>61.020990771773576</v>
      </c>
      <c r="L7" s="518">
        <v>4.8870004380960497</v>
      </c>
      <c r="S7" s="519"/>
      <c r="T7" s="519"/>
      <c r="U7" s="519"/>
      <c r="V7" s="519"/>
      <c r="W7" s="519"/>
      <c r="X7" s="519"/>
      <c r="Y7" s="519"/>
    </row>
    <row r="8" spans="1:25" s="20" customFormat="1" ht="18" customHeight="1">
      <c r="A8" s="516" t="s">
        <v>788</v>
      </c>
      <c r="B8" s="517" t="s">
        <v>789</v>
      </c>
      <c r="C8" s="518">
        <v>57478.421619000001</v>
      </c>
      <c r="D8" s="518">
        <v>57296.810970999999</v>
      </c>
      <c r="E8" s="518">
        <v>55087.907038599995</v>
      </c>
      <c r="F8" s="559">
        <v>4.3394543537930685</v>
      </c>
      <c r="G8" s="559">
        <v>0.31696467032331249</v>
      </c>
      <c r="H8" s="518">
        <v>24366.6771568</v>
      </c>
      <c r="I8" s="518">
        <v>23953.381305300001</v>
      </c>
      <c r="J8" s="518">
        <v>22297.2000739</v>
      </c>
      <c r="K8" s="559">
        <v>9.2813316292677861</v>
      </c>
      <c r="L8" s="518">
        <v>1.7254175777202359</v>
      </c>
      <c r="S8" s="519"/>
      <c r="T8" s="519"/>
      <c r="U8" s="519"/>
      <c r="V8" s="519"/>
      <c r="W8" s="519"/>
      <c r="X8" s="519"/>
      <c r="Y8" s="519"/>
    </row>
    <row r="9" spans="1:25" s="20" customFormat="1" ht="18" customHeight="1">
      <c r="A9" s="516" t="s">
        <v>790</v>
      </c>
      <c r="B9" s="517" t="s">
        <v>789</v>
      </c>
      <c r="C9" s="560">
        <v>18133403.569587927</v>
      </c>
      <c r="D9" s="560">
        <v>17891666.153457787</v>
      </c>
      <c r="E9" s="560">
        <v>11270631.77336592</v>
      </c>
      <c r="F9" s="559">
        <v>60.89074627067221</v>
      </c>
      <c r="G9" s="559">
        <v>1.3511174088357427</v>
      </c>
      <c r="H9" s="518">
        <v>2371792.1172000002</v>
      </c>
      <c r="I9" s="518">
        <v>2325562.7897000001</v>
      </c>
      <c r="J9" s="518">
        <v>1491199.1466000001</v>
      </c>
      <c r="K9" s="559">
        <v>59.052673991115881</v>
      </c>
      <c r="L9" s="518">
        <v>1.9878769863686956</v>
      </c>
      <c r="S9" s="519"/>
      <c r="T9" s="519"/>
      <c r="U9" s="519"/>
      <c r="V9" s="519"/>
      <c r="W9" s="519"/>
      <c r="X9" s="519"/>
      <c r="Y9" s="519"/>
    </row>
    <row r="10" spans="1:25" s="20" customFormat="1" ht="18" customHeight="1">
      <c r="A10" s="516" t="s">
        <v>791</v>
      </c>
      <c r="B10" s="517" t="s">
        <v>789</v>
      </c>
      <c r="C10" s="518">
        <v>61866.800622267307</v>
      </c>
      <c r="D10" s="518">
        <v>61709.937026264801</v>
      </c>
      <c r="E10" s="518">
        <v>59627.623108410698</v>
      </c>
      <c r="F10" s="559">
        <v>3.7552687783403593</v>
      </c>
      <c r="G10" s="559">
        <v>0.25419503496777512</v>
      </c>
      <c r="H10" s="518">
        <v>27164.774144597803</v>
      </c>
      <c r="I10" s="518">
        <v>26650.209884347001</v>
      </c>
      <c r="J10" s="518">
        <v>24896.0300813627</v>
      </c>
      <c r="K10" s="559">
        <v>9.1128748471970091</v>
      </c>
      <c r="L10" s="518">
        <v>1.93080753391376</v>
      </c>
      <c r="S10" s="519"/>
      <c r="T10" s="519"/>
      <c r="U10" s="519"/>
      <c r="V10" s="519"/>
      <c r="W10" s="519"/>
      <c r="X10" s="519"/>
      <c r="Y10" s="519"/>
    </row>
    <row r="11" spans="1:25" s="20" customFormat="1" ht="18" customHeight="1">
      <c r="A11" s="516" t="s">
        <v>792</v>
      </c>
      <c r="B11" s="517" t="s">
        <v>789</v>
      </c>
      <c r="C11" s="560">
        <v>21845635.466634732</v>
      </c>
      <c r="D11" s="560">
        <v>21611951.703379091</v>
      </c>
      <c r="E11" s="560">
        <v>14524917.761558281</v>
      </c>
      <c r="F11" s="559">
        <v>50.401095725660483</v>
      </c>
      <c r="G11" s="559">
        <v>1.0812709859013045</v>
      </c>
      <c r="H11" s="518">
        <v>2582762.9085000004</v>
      </c>
      <c r="I11" s="518">
        <v>2531551.9037000001</v>
      </c>
      <c r="J11" s="518">
        <v>1644567.2265999999</v>
      </c>
      <c r="K11" s="559">
        <v>57.04818062315632</v>
      </c>
      <c r="L11" s="518">
        <v>2.0229095332848033</v>
      </c>
      <c r="S11" s="519"/>
      <c r="T11" s="519"/>
      <c r="U11" s="519"/>
      <c r="V11" s="519"/>
      <c r="W11" s="519"/>
      <c r="X11" s="519"/>
      <c r="Y11" s="519"/>
    </row>
    <row r="12" spans="1:25" s="20" customFormat="1" ht="18" customHeight="1">
      <c r="A12" s="516" t="s">
        <v>793</v>
      </c>
      <c r="B12" s="517" t="s">
        <v>789</v>
      </c>
      <c r="C12" s="518">
        <v>1253.4938966</v>
      </c>
      <c r="D12" s="518">
        <v>1924.2669504</v>
      </c>
      <c r="E12" s="518">
        <v>1045.7090724</v>
      </c>
      <c r="F12" s="559">
        <v>19.870232523001299</v>
      </c>
      <c r="G12" s="559">
        <v>-34.858627783456214</v>
      </c>
      <c r="H12" s="518">
        <v>1541.1471866999998</v>
      </c>
      <c r="I12" s="518">
        <v>2345.7479825</v>
      </c>
      <c r="J12" s="518">
        <v>852.70294779999995</v>
      </c>
      <c r="K12" s="559">
        <v>80.736702116042551</v>
      </c>
      <c r="L12" s="518">
        <v>-34.300393810527353</v>
      </c>
      <c r="S12" s="519"/>
      <c r="T12" s="519"/>
      <c r="U12" s="519"/>
      <c r="V12" s="519"/>
      <c r="W12" s="519"/>
      <c r="X12" s="519"/>
      <c r="Y12" s="519"/>
    </row>
    <row r="13" spans="1:25" s="20" customFormat="1" ht="18" customHeight="1">
      <c r="A13" s="516" t="s">
        <v>794</v>
      </c>
      <c r="B13" s="517" t="s">
        <v>789</v>
      </c>
      <c r="C13" s="518">
        <v>73.734935094117645</v>
      </c>
      <c r="D13" s="518">
        <v>91.631759542857139</v>
      </c>
      <c r="E13" s="518">
        <v>61.512298376470589</v>
      </c>
      <c r="F13" s="559">
        <v>19.870232523001295</v>
      </c>
      <c r="G13" s="559">
        <v>-19.531246085445911</v>
      </c>
      <c r="H13" s="518">
        <v>90.655716864705866</v>
      </c>
      <c r="I13" s="518">
        <v>111.70228488095238</v>
      </c>
      <c r="J13" s="518">
        <v>28.42343159333333</v>
      </c>
      <c r="K13" s="559">
        <v>218.94712138125158</v>
      </c>
      <c r="L13" s="518">
        <v>-18.841662942416139</v>
      </c>
      <c r="S13" s="519"/>
      <c r="T13" s="519"/>
      <c r="U13" s="519"/>
      <c r="V13" s="519"/>
      <c r="W13" s="519"/>
      <c r="X13" s="519"/>
      <c r="Y13" s="519"/>
    </row>
    <row r="14" spans="1:25" s="20" customFormat="1" ht="18" customHeight="1">
      <c r="A14" s="516" t="s">
        <v>795</v>
      </c>
      <c r="B14" s="517" t="s">
        <v>789</v>
      </c>
      <c r="C14" s="520">
        <v>364556.9841608475</v>
      </c>
      <c r="D14" s="520">
        <v>477227.36389861233</v>
      </c>
      <c r="E14" s="520">
        <v>252392.5327025039</v>
      </c>
      <c r="F14" s="559">
        <v>44.440479382388183</v>
      </c>
      <c r="G14" s="559">
        <v>-23.609371184696322</v>
      </c>
      <c r="H14" s="518">
        <v>185245.23232578003</v>
      </c>
      <c r="I14" s="518">
        <v>216993.07883770499</v>
      </c>
      <c r="J14" s="518">
        <v>77054.055721099998</v>
      </c>
      <c r="K14" s="559">
        <v>140.40945099149872</v>
      </c>
      <c r="L14" s="518">
        <v>-14.630810660864457</v>
      </c>
      <c r="S14" s="519"/>
      <c r="T14" s="519"/>
      <c r="U14" s="519"/>
      <c r="V14" s="519"/>
      <c r="W14" s="519"/>
      <c r="X14" s="519"/>
      <c r="Y14" s="519"/>
    </row>
    <row r="15" spans="1:25" s="20" customFormat="1" ht="18" customHeight="1">
      <c r="A15" s="516" t="s">
        <v>796</v>
      </c>
      <c r="B15" s="517" t="s">
        <v>789</v>
      </c>
      <c r="C15" s="518">
        <v>21444.528480049852</v>
      </c>
      <c r="D15" s="518">
        <v>22725.112566600586</v>
      </c>
      <c r="E15" s="518">
        <v>14846.619570735522</v>
      </c>
      <c r="F15" s="559">
        <v>44.44047938238819</v>
      </c>
      <c r="G15" s="559">
        <v>-5.6351055810954556</v>
      </c>
      <c r="H15" s="518">
        <v>10896.778372104707</v>
      </c>
      <c r="I15" s="518">
        <v>10333.003754176429</v>
      </c>
      <c r="J15" s="518">
        <v>2568.4685240366666</v>
      </c>
      <c r="K15" s="559">
        <v>324.25197233793892</v>
      </c>
      <c r="L15" s="518">
        <v>5.4560574189321294</v>
      </c>
      <c r="S15" s="519"/>
      <c r="T15" s="519"/>
      <c r="U15" s="519"/>
      <c r="V15" s="519"/>
      <c r="W15" s="519"/>
      <c r="X15" s="519"/>
      <c r="Y15" s="519"/>
    </row>
    <row r="16" spans="1:25" s="20" customFormat="1" ht="18" customHeight="1">
      <c r="A16" s="516" t="s">
        <v>797</v>
      </c>
      <c r="B16" s="517" t="s">
        <v>784</v>
      </c>
      <c r="C16" s="518">
        <v>1</v>
      </c>
      <c r="D16" s="518">
        <v>5</v>
      </c>
      <c r="E16" s="518">
        <v>0</v>
      </c>
      <c r="F16" s="559">
        <v>0</v>
      </c>
      <c r="G16" s="559">
        <v>-80</v>
      </c>
      <c r="H16" s="518">
        <v>1</v>
      </c>
      <c r="I16" s="518">
        <v>8</v>
      </c>
      <c r="J16" s="518">
        <v>0</v>
      </c>
      <c r="K16" s="559">
        <v>0</v>
      </c>
      <c r="L16" s="518">
        <v>-87.5</v>
      </c>
      <c r="S16" s="519"/>
      <c r="T16" s="519"/>
      <c r="U16" s="519"/>
      <c r="V16" s="519"/>
      <c r="W16" s="519"/>
      <c r="X16" s="519"/>
      <c r="Y16" s="519"/>
    </row>
    <row r="17" spans="1:25" s="20" customFormat="1" ht="18" customHeight="1">
      <c r="A17" s="516" t="s">
        <v>798</v>
      </c>
      <c r="B17" s="517" t="s">
        <v>799</v>
      </c>
      <c r="C17" s="518">
        <v>85.977999999999994</v>
      </c>
      <c r="D17" s="518">
        <v>86.117000000000004</v>
      </c>
      <c r="E17" s="518">
        <v>86.945999999999998</v>
      </c>
      <c r="F17" s="559">
        <v>-1.1133347135003377</v>
      </c>
      <c r="G17" s="878">
        <v>-0.16140831659255431</v>
      </c>
      <c r="H17" s="518">
        <v>11.53</v>
      </c>
      <c r="I17" s="518">
        <v>11.47</v>
      </c>
      <c r="J17" s="518">
        <v>12.55</v>
      </c>
      <c r="K17" s="559">
        <v>-8.127490039840648</v>
      </c>
      <c r="L17" s="518">
        <v>0.5231037489101894</v>
      </c>
      <c r="S17" s="519"/>
      <c r="T17" s="519"/>
      <c r="U17" s="519"/>
      <c r="V17" s="519"/>
      <c r="W17" s="519"/>
      <c r="X17" s="519"/>
      <c r="Y17" s="519"/>
    </row>
    <row r="18" spans="1:25">
      <c r="A18" s="561" t="s">
        <v>526</v>
      </c>
      <c r="B18" s="521"/>
      <c r="C18" s="521"/>
      <c r="D18" s="521"/>
      <c r="E18" s="521"/>
      <c r="F18" s="521"/>
      <c r="G18" s="521"/>
      <c r="H18" s="875"/>
      <c r="I18" s="875"/>
      <c r="J18" s="875"/>
      <c r="K18" s="876"/>
      <c r="L18" s="877"/>
      <c r="N18" s="20"/>
      <c r="O18" s="20"/>
      <c r="P18" s="20"/>
      <c r="Q18" s="20"/>
      <c r="R18" s="20"/>
      <c r="S18" s="20"/>
      <c r="T18" s="20"/>
      <c r="U18" s="20"/>
      <c r="V18" s="20"/>
      <c r="W18" s="20"/>
      <c r="X18" s="20"/>
    </row>
    <row r="19" spans="1:25">
      <c r="A19" s="562" t="s">
        <v>800</v>
      </c>
      <c r="B19" s="346"/>
      <c r="C19" s="346"/>
      <c r="D19" s="346"/>
      <c r="E19" s="346"/>
      <c r="F19" s="346"/>
      <c r="G19" s="346"/>
      <c r="H19" s="346"/>
      <c r="I19" s="346"/>
      <c r="J19" s="346"/>
      <c r="K19" s="346"/>
      <c r="L19" s="346"/>
      <c r="N19" s="20"/>
      <c r="O19" s="20"/>
      <c r="P19" s="20"/>
      <c r="Q19" s="20"/>
      <c r="R19" s="20"/>
      <c r="S19" s="20"/>
      <c r="T19" s="20"/>
      <c r="U19" s="20"/>
      <c r="V19" s="20"/>
      <c r="W19" s="20"/>
      <c r="X19" s="20"/>
    </row>
    <row r="20" spans="1:25">
      <c r="A20" s="563" t="s">
        <v>1052</v>
      </c>
      <c r="B20" s="522"/>
      <c r="C20" s="523"/>
      <c r="D20" s="524"/>
      <c r="E20" s="524"/>
    </row>
    <row r="21" spans="1:25">
      <c r="A21" s="562" t="s">
        <v>801</v>
      </c>
      <c r="B21" s="346"/>
      <c r="C21" s="346"/>
      <c r="D21" s="346"/>
      <c r="E21" s="346"/>
      <c r="F21" s="346"/>
      <c r="G21" s="346"/>
      <c r="H21" s="346"/>
      <c r="I21" s="346"/>
      <c r="J21" s="346"/>
      <c r="K21" s="346"/>
      <c r="L21" s="346"/>
    </row>
    <row r="22" spans="1:25">
      <c r="A22" s="562" t="s">
        <v>802</v>
      </c>
      <c r="B22" s="346"/>
      <c r="C22" s="346"/>
      <c r="D22" s="346"/>
      <c r="E22" s="346"/>
      <c r="F22" s="346"/>
      <c r="G22" s="346"/>
      <c r="H22" s="346"/>
      <c r="I22" s="346"/>
      <c r="J22" s="346"/>
      <c r="K22" s="346"/>
      <c r="L22" s="346"/>
    </row>
    <row r="23" spans="1:25">
      <c r="A23" s="563" t="s">
        <v>1053</v>
      </c>
      <c r="B23" s="522"/>
      <c r="C23" s="523"/>
      <c r="D23" s="524"/>
      <c r="E23" s="524"/>
    </row>
    <row r="24" spans="1:25">
      <c r="A24" s="563" t="s">
        <v>1054</v>
      </c>
      <c r="B24" s="522"/>
      <c r="C24" s="523"/>
      <c r="D24" s="524"/>
      <c r="E24" s="524"/>
    </row>
    <row r="25" spans="1:25">
      <c r="A25" s="564" t="s">
        <v>1190</v>
      </c>
    </row>
    <row r="26" spans="1:25">
      <c r="A26" s="565" t="s">
        <v>803</v>
      </c>
    </row>
    <row r="27" spans="1:25">
      <c r="B27" s="84"/>
      <c r="C27" s="84"/>
      <c r="D27" s="84"/>
      <c r="E27" s="84"/>
      <c r="F27" s="84"/>
      <c r="G27" s="84"/>
      <c r="H27" s="20"/>
      <c r="I27" s="20"/>
      <c r="J27" s="20"/>
      <c r="K27" s="20"/>
      <c r="L27" s="20"/>
    </row>
    <row r="28" spans="1:25">
      <c r="B28" s="85"/>
      <c r="C28" s="85"/>
      <c r="D28" s="85"/>
      <c r="E28" s="85"/>
      <c r="F28" s="85"/>
      <c r="G28" s="85"/>
      <c r="H28" s="85"/>
      <c r="I28" s="85"/>
      <c r="J28" s="85"/>
      <c r="K28" s="85"/>
      <c r="L28" s="85"/>
    </row>
    <row r="49" spans="14:18">
      <c r="N49" s="525"/>
      <c r="O49" s="525"/>
      <c r="P49" s="525"/>
      <c r="Q49" s="525"/>
      <c r="R49" s="525"/>
    </row>
  </sheetData>
  <mergeCells count="4">
    <mergeCell ref="A2:A3"/>
    <mergeCell ref="B2:B3"/>
    <mergeCell ref="C2:G2"/>
    <mergeCell ref="H2:L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K19"/>
  <sheetViews>
    <sheetView workbookViewId="0">
      <selection activeCell="G19" sqref="G19"/>
    </sheetView>
  </sheetViews>
  <sheetFormatPr defaultColWidth="8.85546875" defaultRowHeight="15"/>
  <cols>
    <col min="1" max="1" width="14.7109375" style="299" bestFit="1" customWidth="1"/>
    <col min="2" max="11" width="10.85546875" style="299" customWidth="1"/>
    <col min="12" max="12" width="4.7109375" style="299" bestFit="1" customWidth="1"/>
    <col min="13" max="256" width="8.85546875" style="299"/>
    <col min="257" max="261" width="14.7109375" style="299" bestFit="1" customWidth="1"/>
    <col min="262" max="262" width="14.140625" style="299" bestFit="1" customWidth="1"/>
    <col min="263" max="265" width="14.7109375" style="299" bestFit="1" customWidth="1"/>
    <col min="266" max="266" width="9.85546875" style="299" bestFit="1" customWidth="1"/>
    <col min="267" max="267" width="19.42578125" style="299" bestFit="1" customWidth="1"/>
    <col min="268" max="268" width="4.7109375" style="299" bestFit="1" customWidth="1"/>
    <col min="269" max="512" width="8.85546875" style="299"/>
    <col min="513" max="517" width="14.7109375" style="299" bestFit="1" customWidth="1"/>
    <col min="518" max="518" width="14.140625" style="299" bestFit="1" customWidth="1"/>
    <col min="519" max="521" width="14.7109375" style="299" bestFit="1" customWidth="1"/>
    <col min="522" max="522" width="9.85546875" style="299" bestFit="1" customWidth="1"/>
    <col min="523" max="523" width="19.42578125" style="299" bestFit="1" customWidth="1"/>
    <col min="524" max="524" width="4.7109375" style="299" bestFit="1" customWidth="1"/>
    <col min="525" max="768" width="8.85546875" style="299"/>
    <col min="769" max="773" width="14.7109375" style="299" bestFit="1" customWidth="1"/>
    <col min="774" max="774" width="14.140625" style="299" bestFit="1" customWidth="1"/>
    <col min="775" max="777" width="14.7109375" style="299" bestFit="1" customWidth="1"/>
    <col min="778" max="778" width="9.85546875" style="299" bestFit="1" customWidth="1"/>
    <col min="779" max="779" width="19.42578125" style="299" bestFit="1" customWidth="1"/>
    <col min="780" max="780" width="4.7109375" style="299" bestFit="1" customWidth="1"/>
    <col min="781" max="1024" width="8.85546875" style="299"/>
    <col min="1025" max="1029" width="14.7109375" style="299" bestFit="1" customWidth="1"/>
    <col min="1030" max="1030" width="14.140625" style="299" bestFit="1" customWidth="1"/>
    <col min="1031" max="1033" width="14.7109375" style="299" bestFit="1" customWidth="1"/>
    <col min="1034" max="1034" width="9.85546875" style="299" bestFit="1" customWidth="1"/>
    <col min="1035" max="1035" width="19.42578125" style="299" bestFit="1" customWidth="1"/>
    <col min="1036" max="1036" width="4.7109375" style="299" bestFit="1" customWidth="1"/>
    <col min="1037" max="1280" width="8.85546875" style="299"/>
    <col min="1281" max="1285" width="14.7109375" style="299" bestFit="1" customWidth="1"/>
    <col min="1286" max="1286" width="14.140625" style="299" bestFit="1" customWidth="1"/>
    <col min="1287" max="1289" width="14.7109375" style="299" bestFit="1" customWidth="1"/>
    <col min="1290" max="1290" width="9.85546875" style="299" bestFit="1" customWidth="1"/>
    <col min="1291" max="1291" width="19.42578125" style="299" bestFit="1" customWidth="1"/>
    <col min="1292" max="1292" width="4.7109375" style="299" bestFit="1" customWidth="1"/>
    <col min="1293" max="1536" width="8.85546875" style="299"/>
    <col min="1537" max="1541" width="14.7109375" style="299" bestFit="1" customWidth="1"/>
    <col min="1542" max="1542" width="14.140625" style="299" bestFit="1" customWidth="1"/>
    <col min="1543" max="1545" width="14.7109375" style="299" bestFit="1" customWidth="1"/>
    <col min="1546" max="1546" width="9.85546875" style="299" bestFit="1" customWidth="1"/>
    <col min="1547" max="1547" width="19.42578125" style="299" bestFit="1" customWidth="1"/>
    <col min="1548" max="1548" width="4.7109375" style="299" bestFit="1" customWidth="1"/>
    <col min="1549" max="1792" width="8.85546875" style="299"/>
    <col min="1793" max="1797" width="14.7109375" style="299" bestFit="1" customWidth="1"/>
    <col min="1798" max="1798" width="14.140625" style="299" bestFit="1" customWidth="1"/>
    <col min="1799" max="1801" width="14.7109375" style="299" bestFit="1" customWidth="1"/>
    <col min="1802" max="1802" width="9.85546875" style="299" bestFit="1" customWidth="1"/>
    <col min="1803" max="1803" width="19.42578125" style="299" bestFit="1" customWidth="1"/>
    <col min="1804" max="1804" width="4.7109375" style="299" bestFit="1" customWidth="1"/>
    <col min="1805" max="2048" width="8.85546875" style="299"/>
    <col min="2049" max="2053" width="14.7109375" style="299" bestFit="1" customWidth="1"/>
    <col min="2054" max="2054" width="14.140625" style="299" bestFit="1" customWidth="1"/>
    <col min="2055" max="2057" width="14.7109375" style="299" bestFit="1" customWidth="1"/>
    <col min="2058" max="2058" width="9.85546875" style="299" bestFit="1" customWidth="1"/>
    <col min="2059" max="2059" width="19.42578125" style="299" bestFit="1" customWidth="1"/>
    <col min="2060" max="2060" width="4.7109375" style="299" bestFit="1" customWidth="1"/>
    <col min="2061" max="2304" width="8.85546875" style="299"/>
    <col min="2305" max="2309" width="14.7109375" style="299" bestFit="1" customWidth="1"/>
    <col min="2310" max="2310" width="14.140625" style="299" bestFit="1" customWidth="1"/>
    <col min="2311" max="2313" width="14.7109375" style="299" bestFit="1" customWidth="1"/>
    <col min="2314" max="2314" width="9.85546875" style="299" bestFit="1" customWidth="1"/>
    <col min="2315" max="2315" width="19.42578125" style="299" bestFit="1" customWidth="1"/>
    <col min="2316" max="2316" width="4.7109375" style="299" bestFit="1" customWidth="1"/>
    <col min="2317" max="2560" width="8.85546875" style="299"/>
    <col min="2561" max="2565" width="14.7109375" style="299" bestFit="1" customWidth="1"/>
    <col min="2566" max="2566" width="14.140625" style="299" bestFit="1" customWidth="1"/>
    <col min="2567" max="2569" width="14.7109375" style="299" bestFit="1" customWidth="1"/>
    <col min="2570" max="2570" width="9.85546875" style="299" bestFit="1" customWidth="1"/>
    <col min="2571" max="2571" width="19.42578125" style="299" bestFit="1" customWidth="1"/>
    <col min="2572" max="2572" width="4.7109375" style="299" bestFit="1" customWidth="1"/>
    <col min="2573" max="2816" width="8.85546875" style="299"/>
    <col min="2817" max="2821" width="14.7109375" style="299" bestFit="1" customWidth="1"/>
    <col min="2822" max="2822" width="14.140625" style="299" bestFit="1" customWidth="1"/>
    <col min="2823" max="2825" width="14.7109375" style="299" bestFit="1" customWidth="1"/>
    <col min="2826" max="2826" width="9.85546875" style="299" bestFit="1" customWidth="1"/>
    <col min="2827" max="2827" width="19.42578125" style="299" bestFit="1" customWidth="1"/>
    <col min="2828" max="2828" width="4.7109375" style="299" bestFit="1" customWidth="1"/>
    <col min="2829" max="3072" width="8.85546875" style="299"/>
    <col min="3073" max="3077" width="14.7109375" style="299" bestFit="1" customWidth="1"/>
    <col min="3078" max="3078" width="14.140625" style="299" bestFit="1" customWidth="1"/>
    <col min="3079" max="3081" width="14.7109375" style="299" bestFit="1" customWidth="1"/>
    <col min="3082" max="3082" width="9.85546875" style="299" bestFit="1" customWidth="1"/>
    <col min="3083" max="3083" width="19.42578125" style="299" bestFit="1" customWidth="1"/>
    <col min="3084" max="3084" width="4.7109375" style="299" bestFit="1" customWidth="1"/>
    <col min="3085" max="3328" width="8.85546875" style="299"/>
    <col min="3329" max="3333" width="14.7109375" style="299" bestFit="1" customWidth="1"/>
    <col min="3334" max="3334" width="14.140625" style="299" bestFit="1" customWidth="1"/>
    <col min="3335" max="3337" width="14.7109375" style="299" bestFit="1" customWidth="1"/>
    <col min="3338" max="3338" width="9.85546875" style="299" bestFit="1" customWidth="1"/>
    <col min="3339" max="3339" width="19.42578125" style="299" bestFit="1" customWidth="1"/>
    <col min="3340" max="3340" width="4.7109375" style="299" bestFit="1" customWidth="1"/>
    <col min="3341" max="3584" width="8.85546875" style="299"/>
    <col min="3585" max="3589" width="14.7109375" style="299" bestFit="1" customWidth="1"/>
    <col min="3590" max="3590" width="14.140625" style="299" bestFit="1" customWidth="1"/>
    <col min="3591" max="3593" width="14.7109375" style="299" bestFit="1" customWidth="1"/>
    <col min="3594" max="3594" width="9.85546875" style="299" bestFit="1" customWidth="1"/>
    <col min="3595" max="3595" width="19.42578125" style="299" bestFit="1" customWidth="1"/>
    <col min="3596" max="3596" width="4.7109375" style="299" bestFit="1" customWidth="1"/>
    <col min="3597" max="3840" width="8.85546875" style="299"/>
    <col min="3841" max="3845" width="14.7109375" style="299" bestFit="1" customWidth="1"/>
    <col min="3846" max="3846" width="14.140625" style="299" bestFit="1" customWidth="1"/>
    <col min="3847" max="3849" width="14.7109375" style="299" bestFit="1" customWidth="1"/>
    <col min="3850" max="3850" width="9.85546875" style="299" bestFit="1" customWidth="1"/>
    <col min="3851" max="3851" width="19.42578125" style="299" bestFit="1" customWidth="1"/>
    <col min="3852" max="3852" width="4.7109375" style="299" bestFit="1" customWidth="1"/>
    <col min="3853" max="4096" width="8.85546875" style="299"/>
    <col min="4097" max="4101" width="14.7109375" style="299" bestFit="1" customWidth="1"/>
    <col min="4102" max="4102" width="14.140625" style="299" bestFit="1" customWidth="1"/>
    <col min="4103" max="4105" width="14.7109375" style="299" bestFit="1" customWidth="1"/>
    <col min="4106" max="4106" width="9.85546875" style="299" bestFit="1" customWidth="1"/>
    <col min="4107" max="4107" width="19.42578125" style="299" bestFit="1" customWidth="1"/>
    <col min="4108" max="4108" width="4.7109375" style="299" bestFit="1" customWidth="1"/>
    <col min="4109" max="4352" width="8.85546875" style="299"/>
    <col min="4353" max="4357" width="14.7109375" style="299" bestFit="1" customWidth="1"/>
    <col min="4358" max="4358" width="14.140625" style="299" bestFit="1" customWidth="1"/>
    <col min="4359" max="4361" width="14.7109375" style="299" bestFit="1" customWidth="1"/>
    <col min="4362" max="4362" width="9.85546875" style="299" bestFit="1" customWidth="1"/>
    <col min="4363" max="4363" width="19.42578125" style="299" bestFit="1" customWidth="1"/>
    <col min="4364" max="4364" width="4.7109375" style="299" bestFit="1" customWidth="1"/>
    <col min="4365" max="4608" width="8.85546875" style="299"/>
    <col min="4609" max="4613" width="14.7109375" style="299" bestFit="1" customWidth="1"/>
    <col min="4614" max="4614" width="14.140625" style="299" bestFit="1" customWidth="1"/>
    <col min="4615" max="4617" width="14.7109375" style="299" bestFit="1" customWidth="1"/>
    <col min="4618" max="4618" width="9.85546875" style="299" bestFit="1" customWidth="1"/>
    <col min="4619" max="4619" width="19.42578125" style="299" bestFit="1" customWidth="1"/>
    <col min="4620" max="4620" width="4.7109375" style="299" bestFit="1" customWidth="1"/>
    <col min="4621" max="4864" width="8.85546875" style="299"/>
    <col min="4865" max="4869" width="14.7109375" style="299" bestFit="1" customWidth="1"/>
    <col min="4870" max="4870" width="14.140625" style="299" bestFit="1" customWidth="1"/>
    <col min="4871" max="4873" width="14.7109375" style="299" bestFit="1" customWidth="1"/>
    <col min="4874" max="4874" width="9.85546875" style="299" bestFit="1" customWidth="1"/>
    <col min="4875" max="4875" width="19.42578125" style="299" bestFit="1" customWidth="1"/>
    <col min="4876" max="4876" width="4.7109375" style="299" bestFit="1" customWidth="1"/>
    <col min="4877" max="5120" width="8.85546875" style="299"/>
    <col min="5121" max="5125" width="14.7109375" style="299" bestFit="1" customWidth="1"/>
    <col min="5126" max="5126" width="14.140625" style="299" bestFit="1" customWidth="1"/>
    <col min="5127" max="5129" width="14.7109375" style="299" bestFit="1" customWidth="1"/>
    <col min="5130" max="5130" width="9.85546875" style="299" bestFit="1" customWidth="1"/>
    <col min="5131" max="5131" width="19.42578125" style="299" bestFit="1" customWidth="1"/>
    <col min="5132" max="5132" width="4.7109375" style="299" bestFit="1" customWidth="1"/>
    <col min="5133" max="5376" width="8.85546875" style="299"/>
    <col min="5377" max="5381" width="14.7109375" style="299" bestFit="1" customWidth="1"/>
    <col min="5382" max="5382" width="14.140625" style="299" bestFit="1" customWidth="1"/>
    <col min="5383" max="5385" width="14.7109375" style="299" bestFit="1" customWidth="1"/>
    <col min="5386" max="5386" width="9.85546875" style="299" bestFit="1" customWidth="1"/>
    <col min="5387" max="5387" width="19.42578125" style="299" bestFit="1" customWidth="1"/>
    <col min="5388" max="5388" width="4.7109375" style="299" bestFit="1" customWidth="1"/>
    <col min="5389" max="5632" width="8.85546875" style="299"/>
    <col min="5633" max="5637" width="14.7109375" style="299" bestFit="1" customWidth="1"/>
    <col min="5638" max="5638" width="14.140625" style="299" bestFit="1" customWidth="1"/>
    <col min="5639" max="5641" width="14.7109375" style="299" bestFit="1" customWidth="1"/>
    <col min="5642" max="5642" width="9.85546875" style="299" bestFit="1" customWidth="1"/>
    <col min="5643" max="5643" width="19.42578125" style="299" bestFit="1" customWidth="1"/>
    <col min="5644" max="5644" width="4.7109375" style="299" bestFit="1" customWidth="1"/>
    <col min="5645" max="5888" width="8.85546875" style="299"/>
    <col min="5889" max="5893" width="14.7109375" style="299" bestFit="1" customWidth="1"/>
    <col min="5894" max="5894" width="14.140625" style="299" bestFit="1" customWidth="1"/>
    <col min="5895" max="5897" width="14.7109375" style="299" bestFit="1" customWidth="1"/>
    <col min="5898" max="5898" width="9.85546875" style="299" bestFit="1" customWidth="1"/>
    <col min="5899" max="5899" width="19.42578125" style="299" bestFit="1" customWidth="1"/>
    <col min="5900" max="5900" width="4.7109375" style="299" bestFit="1" customWidth="1"/>
    <col min="5901" max="6144" width="8.85546875" style="299"/>
    <col min="6145" max="6149" width="14.7109375" style="299" bestFit="1" customWidth="1"/>
    <col min="6150" max="6150" width="14.140625" style="299" bestFit="1" customWidth="1"/>
    <col min="6151" max="6153" width="14.7109375" style="299" bestFit="1" customWidth="1"/>
    <col min="6154" max="6154" width="9.85546875" style="299" bestFit="1" customWidth="1"/>
    <col min="6155" max="6155" width="19.42578125" style="299" bestFit="1" customWidth="1"/>
    <col min="6156" max="6156" width="4.7109375" style="299" bestFit="1" customWidth="1"/>
    <col min="6157" max="6400" width="8.85546875" style="299"/>
    <col min="6401" max="6405" width="14.7109375" style="299" bestFit="1" customWidth="1"/>
    <col min="6406" max="6406" width="14.140625" style="299" bestFit="1" customWidth="1"/>
    <col min="6407" max="6409" width="14.7109375" style="299" bestFit="1" customWidth="1"/>
    <col min="6410" max="6410" width="9.85546875" style="299" bestFit="1" customWidth="1"/>
    <col min="6411" max="6411" width="19.42578125" style="299" bestFit="1" customWidth="1"/>
    <col min="6412" max="6412" width="4.7109375" style="299" bestFit="1" customWidth="1"/>
    <col min="6413" max="6656" width="8.85546875" style="299"/>
    <col min="6657" max="6661" width="14.7109375" style="299" bestFit="1" customWidth="1"/>
    <col min="6662" max="6662" width="14.140625" style="299" bestFit="1" customWidth="1"/>
    <col min="6663" max="6665" width="14.7109375" style="299" bestFit="1" customWidth="1"/>
    <col min="6666" max="6666" width="9.85546875" style="299" bestFit="1" customWidth="1"/>
    <col min="6667" max="6667" width="19.42578125" style="299" bestFit="1" customWidth="1"/>
    <col min="6668" max="6668" width="4.7109375" style="299" bestFit="1" customWidth="1"/>
    <col min="6669" max="6912" width="8.85546875" style="299"/>
    <col min="6913" max="6917" width="14.7109375" style="299" bestFit="1" customWidth="1"/>
    <col min="6918" max="6918" width="14.140625" style="299" bestFit="1" customWidth="1"/>
    <col min="6919" max="6921" width="14.7109375" style="299" bestFit="1" customWidth="1"/>
    <col min="6922" max="6922" width="9.85546875" style="299" bestFit="1" customWidth="1"/>
    <col min="6923" max="6923" width="19.42578125" style="299" bestFit="1" customWidth="1"/>
    <col min="6924" max="6924" width="4.7109375" style="299" bestFit="1" customWidth="1"/>
    <col min="6925" max="7168" width="8.85546875" style="299"/>
    <col min="7169" max="7173" width="14.7109375" style="299" bestFit="1" customWidth="1"/>
    <col min="7174" max="7174" width="14.140625" style="299" bestFit="1" customWidth="1"/>
    <col min="7175" max="7177" width="14.7109375" style="299" bestFit="1" customWidth="1"/>
    <col min="7178" max="7178" width="9.85546875" style="299" bestFit="1" customWidth="1"/>
    <col min="7179" max="7179" width="19.42578125" style="299" bestFit="1" customWidth="1"/>
    <col min="7180" max="7180" width="4.7109375" style="299" bestFit="1" customWidth="1"/>
    <col min="7181" max="7424" width="8.85546875" style="299"/>
    <col min="7425" max="7429" width="14.7109375" style="299" bestFit="1" customWidth="1"/>
    <col min="7430" max="7430" width="14.140625" style="299" bestFit="1" customWidth="1"/>
    <col min="7431" max="7433" width="14.7109375" style="299" bestFit="1" customWidth="1"/>
    <col min="7434" max="7434" width="9.85546875" style="299" bestFit="1" customWidth="1"/>
    <col min="7435" max="7435" width="19.42578125" style="299" bestFit="1" customWidth="1"/>
    <col min="7436" max="7436" width="4.7109375" style="299" bestFit="1" customWidth="1"/>
    <col min="7437" max="7680" width="8.85546875" style="299"/>
    <col min="7681" max="7685" width="14.7109375" style="299" bestFit="1" customWidth="1"/>
    <col min="7686" max="7686" width="14.140625" style="299" bestFit="1" customWidth="1"/>
    <col min="7687" max="7689" width="14.7109375" style="299" bestFit="1" customWidth="1"/>
    <col min="7690" max="7690" width="9.85546875" style="299" bestFit="1" customWidth="1"/>
    <col min="7691" max="7691" width="19.42578125" style="299" bestFit="1" customWidth="1"/>
    <col min="7692" max="7692" width="4.7109375" style="299" bestFit="1" customWidth="1"/>
    <col min="7693" max="7936" width="8.85546875" style="299"/>
    <col min="7937" max="7941" width="14.7109375" style="299" bestFit="1" customWidth="1"/>
    <col min="7942" max="7942" width="14.140625" style="299" bestFit="1" customWidth="1"/>
    <col min="7943" max="7945" width="14.7109375" style="299" bestFit="1" customWidth="1"/>
    <col min="7946" max="7946" width="9.85546875" style="299" bestFit="1" customWidth="1"/>
    <col min="7947" max="7947" width="19.42578125" style="299" bestFit="1" customWidth="1"/>
    <col min="7948" max="7948" width="4.7109375" style="299" bestFit="1" customWidth="1"/>
    <col min="7949" max="8192" width="8.85546875" style="299"/>
    <col min="8193" max="8197" width="14.7109375" style="299" bestFit="1" customWidth="1"/>
    <col min="8198" max="8198" width="14.140625" style="299" bestFit="1" customWidth="1"/>
    <col min="8199" max="8201" width="14.7109375" style="299" bestFit="1" customWidth="1"/>
    <col min="8202" max="8202" width="9.85546875" style="299" bestFit="1" customWidth="1"/>
    <col min="8203" max="8203" width="19.42578125" style="299" bestFit="1" customWidth="1"/>
    <col min="8204" max="8204" width="4.7109375" style="299" bestFit="1" customWidth="1"/>
    <col min="8205" max="8448" width="8.85546875" style="299"/>
    <col min="8449" max="8453" width="14.7109375" style="299" bestFit="1" customWidth="1"/>
    <col min="8454" max="8454" width="14.140625" style="299" bestFit="1" customWidth="1"/>
    <col min="8455" max="8457" width="14.7109375" style="299" bestFit="1" customWidth="1"/>
    <col min="8458" max="8458" width="9.85546875" style="299" bestFit="1" customWidth="1"/>
    <col min="8459" max="8459" width="19.42578125" style="299" bestFit="1" customWidth="1"/>
    <col min="8460" max="8460" width="4.7109375" style="299" bestFit="1" customWidth="1"/>
    <col min="8461" max="8704" width="8.85546875" style="299"/>
    <col min="8705" max="8709" width="14.7109375" style="299" bestFit="1" customWidth="1"/>
    <col min="8710" max="8710" width="14.140625" style="299" bestFit="1" customWidth="1"/>
    <col min="8711" max="8713" width="14.7109375" style="299" bestFit="1" customWidth="1"/>
    <col min="8714" max="8714" width="9.85546875" style="299" bestFit="1" customWidth="1"/>
    <col min="8715" max="8715" width="19.42578125" style="299" bestFit="1" customWidth="1"/>
    <col min="8716" max="8716" width="4.7109375" style="299" bestFit="1" customWidth="1"/>
    <col min="8717" max="8960" width="8.85546875" style="299"/>
    <col min="8961" max="8965" width="14.7109375" style="299" bestFit="1" customWidth="1"/>
    <col min="8966" max="8966" width="14.140625" style="299" bestFit="1" customWidth="1"/>
    <col min="8967" max="8969" width="14.7109375" style="299" bestFit="1" customWidth="1"/>
    <col min="8970" max="8970" width="9.85546875" style="299" bestFit="1" customWidth="1"/>
    <col min="8971" max="8971" width="19.42578125" style="299" bestFit="1" customWidth="1"/>
    <col min="8972" max="8972" width="4.7109375" style="299" bestFit="1" customWidth="1"/>
    <col min="8973" max="9216" width="8.85546875" style="299"/>
    <col min="9217" max="9221" width="14.7109375" style="299" bestFit="1" customWidth="1"/>
    <col min="9222" max="9222" width="14.140625" style="299" bestFit="1" customWidth="1"/>
    <col min="9223" max="9225" width="14.7109375" style="299" bestFit="1" customWidth="1"/>
    <col min="9226" max="9226" width="9.85546875" style="299" bestFit="1" customWidth="1"/>
    <col min="9227" max="9227" width="19.42578125" style="299" bestFit="1" customWidth="1"/>
    <col min="9228" max="9228" width="4.7109375" style="299" bestFit="1" customWidth="1"/>
    <col min="9229" max="9472" width="8.85546875" style="299"/>
    <col min="9473" max="9477" width="14.7109375" style="299" bestFit="1" customWidth="1"/>
    <col min="9478" max="9478" width="14.140625" style="299" bestFit="1" customWidth="1"/>
    <col min="9479" max="9481" width="14.7109375" style="299" bestFit="1" customWidth="1"/>
    <col min="9482" max="9482" width="9.85546875" style="299" bestFit="1" customWidth="1"/>
    <col min="9483" max="9483" width="19.42578125" style="299" bestFit="1" customWidth="1"/>
    <col min="9484" max="9484" width="4.7109375" style="299" bestFit="1" customWidth="1"/>
    <col min="9485" max="9728" width="8.85546875" style="299"/>
    <col min="9729" max="9733" width="14.7109375" style="299" bestFit="1" customWidth="1"/>
    <col min="9734" max="9734" width="14.140625" style="299" bestFit="1" customWidth="1"/>
    <col min="9735" max="9737" width="14.7109375" style="299" bestFit="1" customWidth="1"/>
    <col min="9738" max="9738" width="9.85546875" style="299" bestFit="1" customWidth="1"/>
    <col min="9739" max="9739" width="19.42578125" style="299" bestFit="1" customWidth="1"/>
    <col min="9740" max="9740" width="4.7109375" style="299" bestFit="1" customWidth="1"/>
    <col min="9741" max="9984" width="8.85546875" style="299"/>
    <col min="9985" max="9989" width="14.7109375" style="299" bestFit="1" customWidth="1"/>
    <col min="9990" max="9990" width="14.140625" style="299" bestFit="1" customWidth="1"/>
    <col min="9991" max="9993" width="14.7109375" style="299" bestFit="1" customWidth="1"/>
    <col min="9994" max="9994" width="9.85546875" style="299" bestFit="1" customWidth="1"/>
    <col min="9995" max="9995" width="19.42578125" style="299" bestFit="1" customWidth="1"/>
    <col min="9996" max="9996" width="4.7109375" style="299" bestFit="1" customWidth="1"/>
    <col min="9997" max="10240" width="8.85546875" style="299"/>
    <col min="10241" max="10245" width="14.7109375" style="299" bestFit="1" customWidth="1"/>
    <col min="10246" max="10246" width="14.140625" style="299" bestFit="1" customWidth="1"/>
    <col min="10247" max="10249" width="14.7109375" style="299" bestFit="1" customWidth="1"/>
    <col min="10250" max="10250" width="9.85546875" style="299" bestFit="1" customWidth="1"/>
    <col min="10251" max="10251" width="19.42578125" style="299" bestFit="1" customWidth="1"/>
    <col min="10252" max="10252" width="4.7109375" style="299" bestFit="1" customWidth="1"/>
    <col min="10253" max="10496" width="8.85546875" style="299"/>
    <col min="10497" max="10501" width="14.7109375" style="299" bestFit="1" customWidth="1"/>
    <col min="10502" max="10502" width="14.140625" style="299" bestFit="1" customWidth="1"/>
    <col min="10503" max="10505" width="14.7109375" style="299" bestFit="1" customWidth="1"/>
    <col min="10506" max="10506" width="9.85546875" style="299" bestFit="1" customWidth="1"/>
    <col min="10507" max="10507" width="19.42578125" style="299" bestFit="1" customWidth="1"/>
    <col min="10508" max="10508" width="4.7109375" style="299" bestFit="1" customWidth="1"/>
    <col min="10509" max="10752" width="8.85546875" style="299"/>
    <col min="10753" max="10757" width="14.7109375" style="299" bestFit="1" customWidth="1"/>
    <col min="10758" max="10758" width="14.140625" style="299" bestFit="1" customWidth="1"/>
    <col min="10759" max="10761" width="14.7109375" style="299" bestFit="1" customWidth="1"/>
    <col min="10762" max="10762" width="9.85546875" style="299" bestFit="1" customWidth="1"/>
    <col min="10763" max="10763" width="19.42578125" style="299" bestFit="1" customWidth="1"/>
    <col min="10764" max="10764" width="4.7109375" style="299" bestFit="1" customWidth="1"/>
    <col min="10765" max="11008" width="8.85546875" style="299"/>
    <col min="11009" max="11013" width="14.7109375" style="299" bestFit="1" customWidth="1"/>
    <col min="11014" max="11014" width="14.140625" style="299" bestFit="1" customWidth="1"/>
    <col min="11015" max="11017" width="14.7109375" style="299" bestFit="1" customWidth="1"/>
    <col min="11018" max="11018" width="9.85546875" style="299" bestFit="1" customWidth="1"/>
    <col min="11019" max="11019" width="19.42578125" style="299" bestFit="1" customWidth="1"/>
    <col min="11020" max="11020" width="4.7109375" style="299" bestFit="1" customWidth="1"/>
    <col min="11021" max="11264" width="8.85546875" style="299"/>
    <col min="11265" max="11269" width="14.7109375" style="299" bestFit="1" customWidth="1"/>
    <col min="11270" max="11270" width="14.140625" style="299" bestFit="1" customWidth="1"/>
    <col min="11271" max="11273" width="14.7109375" style="299" bestFit="1" customWidth="1"/>
    <col min="11274" max="11274" width="9.85546875" style="299" bestFit="1" customWidth="1"/>
    <col min="11275" max="11275" width="19.42578125" style="299" bestFit="1" customWidth="1"/>
    <col min="11276" max="11276" width="4.7109375" style="299" bestFit="1" customWidth="1"/>
    <col min="11277" max="11520" width="8.85546875" style="299"/>
    <col min="11521" max="11525" width="14.7109375" style="299" bestFit="1" customWidth="1"/>
    <col min="11526" max="11526" width="14.140625" style="299" bestFit="1" customWidth="1"/>
    <col min="11527" max="11529" width="14.7109375" style="299" bestFit="1" customWidth="1"/>
    <col min="11530" max="11530" width="9.85546875" style="299" bestFit="1" customWidth="1"/>
    <col min="11531" max="11531" width="19.42578125" style="299" bestFit="1" customWidth="1"/>
    <col min="11532" max="11532" width="4.7109375" style="299" bestFit="1" customWidth="1"/>
    <col min="11533" max="11776" width="8.85546875" style="299"/>
    <col min="11777" max="11781" width="14.7109375" style="299" bestFit="1" customWidth="1"/>
    <col min="11782" max="11782" width="14.140625" style="299" bestFit="1" customWidth="1"/>
    <col min="11783" max="11785" width="14.7109375" style="299" bestFit="1" customWidth="1"/>
    <col min="11786" max="11786" width="9.85546875" style="299" bestFit="1" customWidth="1"/>
    <col min="11787" max="11787" width="19.42578125" style="299" bestFit="1" customWidth="1"/>
    <col min="11788" max="11788" width="4.7109375" style="299" bestFit="1" customWidth="1"/>
    <col min="11789" max="12032" width="8.85546875" style="299"/>
    <col min="12033" max="12037" width="14.7109375" style="299" bestFit="1" customWidth="1"/>
    <col min="12038" max="12038" width="14.140625" style="299" bestFit="1" customWidth="1"/>
    <col min="12039" max="12041" width="14.7109375" style="299" bestFit="1" customWidth="1"/>
    <col min="12042" max="12042" width="9.85546875" style="299" bestFit="1" customWidth="1"/>
    <col min="12043" max="12043" width="19.42578125" style="299" bestFit="1" customWidth="1"/>
    <col min="12044" max="12044" width="4.7109375" style="299" bestFit="1" customWidth="1"/>
    <col min="12045" max="12288" width="8.85546875" style="299"/>
    <col min="12289" max="12293" width="14.7109375" style="299" bestFit="1" customWidth="1"/>
    <col min="12294" max="12294" width="14.140625" style="299" bestFit="1" customWidth="1"/>
    <col min="12295" max="12297" width="14.7109375" style="299" bestFit="1" customWidth="1"/>
    <col min="12298" max="12298" width="9.85546875" style="299" bestFit="1" customWidth="1"/>
    <col min="12299" max="12299" width="19.42578125" style="299" bestFit="1" customWidth="1"/>
    <col min="12300" max="12300" width="4.7109375" style="299" bestFit="1" customWidth="1"/>
    <col min="12301" max="12544" width="8.85546875" style="299"/>
    <col min="12545" max="12549" width="14.7109375" style="299" bestFit="1" customWidth="1"/>
    <col min="12550" max="12550" width="14.140625" style="299" bestFit="1" customWidth="1"/>
    <col min="12551" max="12553" width="14.7109375" style="299" bestFit="1" customWidth="1"/>
    <col min="12554" max="12554" width="9.85546875" style="299" bestFit="1" customWidth="1"/>
    <col min="12555" max="12555" width="19.42578125" style="299" bestFit="1" customWidth="1"/>
    <col min="12556" max="12556" width="4.7109375" style="299" bestFit="1" customWidth="1"/>
    <col min="12557" max="12800" width="8.85546875" style="299"/>
    <col min="12801" max="12805" width="14.7109375" style="299" bestFit="1" customWidth="1"/>
    <col min="12806" max="12806" width="14.140625" style="299" bestFit="1" customWidth="1"/>
    <col min="12807" max="12809" width="14.7109375" style="299" bestFit="1" customWidth="1"/>
    <col min="12810" max="12810" width="9.85546875" style="299" bestFit="1" customWidth="1"/>
    <col min="12811" max="12811" width="19.42578125" style="299" bestFit="1" customWidth="1"/>
    <col min="12812" max="12812" width="4.7109375" style="299" bestFit="1" customWidth="1"/>
    <col min="12813" max="13056" width="8.85546875" style="299"/>
    <col min="13057" max="13061" width="14.7109375" style="299" bestFit="1" customWidth="1"/>
    <col min="13062" max="13062" width="14.140625" style="299" bestFit="1" customWidth="1"/>
    <col min="13063" max="13065" width="14.7109375" style="299" bestFit="1" customWidth="1"/>
    <col min="13066" max="13066" width="9.85546875" style="299" bestFit="1" customWidth="1"/>
    <col min="13067" max="13067" width="19.42578125" style="299" bestFit="1" customWidth="1"/>
    <col min="13068" max="13068" width="4.7109375" style="299" bestFit="1" customWidth="1"/>
    <col min="13069" max="13312" width="8.85546875" style="299"/>
    <col min="13313" max="13317" width="14.7109375" style="299" bestFit="1" customWidth="1"/>
    <col min="13318" max="13318" width="14.140625" style="299" bestFit="1" customWidth="1"/>
    <col min="13319" max="13321" width="14.7109375" style="299" bestFit="1" customWidth="1"/>
    <col min="13322" max="13322" width="9.85546875" style="299" bestFit="1" customWidth="1"/>
    <col min="13323" max="13323" width="19.42578125" style="299" bestFit="1" customWidth="1"/>
    <col min="13324" max="13324" width="4.7109375" style="299" bestFit="1" customWidth="1"/>
    <col min="13325" max="13568" width="8.85546875" style="299"/>
    <col min="13569" max="13573" width="14.7109375" style="299" bestFit="1" customWidth="1"/>
    <col min="13574" max="13574" width="14.140625" style="299" bestFit="1" customWidth="1"/>
    <col min="13575" max="13577" width="14.7109375" style="299" bestFit="1" customWidth="1"/>
    <col min="13578" max="13578" width="9.85546875" style="299" bestFit="1" customWidth="1"/>
    <col min="13579" max="13579" width="19.42578125" style="299" bestFit="1" customWidth="1"/>
    <col min="13580" max="13580" width="4.7109375" style="299" bestFit="1" customWidth="1"/>
    <col min="13581" max="13824" width="8.85546875" style="299"/>
    <col min="13825" max="13829" width="14.7109375" style="299" bestFit="1" customWidth="1"/>
    <col min="13830" max="13830" width="14.140625" style="299" bestFit="1" customWidth="1"/>
    <col min="13831" max="13833" width="14.7109375" style="299" bestFit="1" customWidth="1"/>
    <col min="13834" max="13834" width="9.85546875" style="299" bestFit="1" customWidth="1"/>
    <col min="13835" max="13835" width="19.42578125" style="299" bestFit="1" customWidth="1"/>
    <col min="13836" max="13836" width="4.7109375" style="299" bestFit="1" customWidth="1"/>
    <col min="13837" max="14080" width="8.85546875" style="299"/>
    <col min="14081" max="14085" width="14.7109375" style="299" bestFit="1" customWidth="1"/>
    <col min="14086" max="14086" width="14.140625" style="299" bestFit="1" customWidth="1"/>
    <col min="14087" max="14089" width="14.7109375" style="299" bestFit="1" customWidth="1"/>
    <col min="14090" max="14090" width="9.85546875" style="299" bestFit="1" customWidth="1"/>
    <col min="14091" max="14091" width="19.42578125" style="299" bestFit="1" customWidth="1"/>
    <col min="14092" max="14092" width="4.7109375" style="299" bestFit="1" customWidth="1"/>
    <col min="14093" max="14336" width="8.85546875" style="299"/>
    <col min="14337" max="14341" width="14.7109375" style="299" bestFit="1" customWidth="1"/>
    <col min="14342" max="14342" width="14.140625" style="299" bestFit="1" customWidth="1"/>
    <col min="14343" max="14345" width="14.7109375" style="299" bestFit="1" customWidth="1"/>
    <col min="14346" max="14346" width="9.85546875" style="299" bestFit="1" customWidth="1"/>
    <col min="14347" max="14347" width="19.42578125" style="299" bestFit="1" customWidth="1"/>
    <col min="14348" max="14348" width="4.7109375" style="299" bestFit="1" customWidth="1"/>
    <col min="14349" max="14592" width="8.85546875" style="299"/>
    <col min="14593" max="14597" width="14.7109375" style="299" bestFit="1" customWidth="1"/>
    <col min="14598" max="14598" width="14.140625" style="299" bestFit="1" customWidth="1"/>
    <col min="14599" max="14601" width="14.7109375" style="299" bestFit="1" customWidth="1"/>
    <col min="14602" max="14602" width="9.85546875" style="299" bestFit="1" customWidth="1"/>
    <col min="14603" max="14603" width="19.42578125" style="299" bestFit="1" customWidth="1"/>
    <col min="14604" max="14604" width="4.7109375" style="299" bestFit="1" customWidth="1"/>
    <col min="14605" max="14848" width="8.85546875" style="299"/>
    <col min="14849" max="14853" width="14.7109375" style="299" bestFit="1" customWidth="1"/>
    <col min="14854" max="14854" width="14.140625" style="299" bestFit="1" customWidth="1"/>
    <col min="14855" max="14857" width="14.7109375" style="299" bestFit="1" customWidth="1"/>
    <col min="14858" max="14858" width="9.85546875" style="299" bestFit="1" customWidth="1"/>
    <col min="14859" max="14859" width="19.42578125" style="299" bestFit="1" customWidth="1"/>
    <col min="14860" max="14860" width="4.7109375" style="299" bestFit="1" customWidth="1"/>
    <col min="14861" max="15104" width="8.85546875" style="299"/>
    <col min="15105" max="15109" width="14.7109375" style="299" bestFit="1" customWidth="1"/>
    <col min="15110" max="15110" width="14.140625" style="299" bestFit="1" customWidth="1"/>
    <col min="15111" max="15113" width="14.7109375" style="299" bestFit="1" customWidth="1"/>
    <col min="15114" max="15114" width="9.85546875" style="299" bestFit="1" customWidth="1"/>
    <col min="15115" max="15115" width="19.42578125" style="299" bestFit="1" customWidth="1"/>
    <col min="15116" max="15116" width="4.7109375" style="299" bestFit="1" customWidth="1"/>
    <col min="15117" max="15360" width="8.85546875" style="299"/>
    <col min="15361" max="15365" width="14.7109375" style="299" bestFit="1" customWidth="1"/>
    <col min="15366" max="15366" width="14.140625" style="299" bestFit="1" customWidth="1"/>
    <col min="15367" max="15369" width="14.7109375" style="299" bestFit="1" customWidth="1"/>
    <col min="15370" max="15370" width="9.85546875" style="299" bestFit="1" customWidth="1"/>
    <col min="15371" max="15371" width="19.42578125" style="299" bestFit="1" customWidth="1"/>
    <col min="15372" max="15372" width="4.7109375" style="299" bestFit="1" customWidth="1"/>
    <col min="15373" max="15616" width="8.85546875" style="299"/>
    <col min="15617" max="15621" width="14.7109375" style="299" bestFit="1" customWidth="1"/>
    <col min="15622" max="15622" width="14.140625" style="299" bestFit="1" customWidth="1"/>
    <col min="15623" max="15625" width="14.7109375" style="299" bestFit="1" customWidth="1"/>
    <col min="15626" max="15626" width="9.85546875" style="299" bestFit="1" customWidth="1"/>
    <col min="15627" max="15627" width="19.42578125" style="299" bestFit="1" customWidth="1"/>
    <col min="15628" max="15628" width="4.7109375" style="299" bestFit="1" customWidth="1"/>
    <col min="15629" max="15872" width="8.85546875" style="299"/>
    <col min="15873" max="15877" width="14.7109375" style="299" bestFit="1" customWidth="1"/>
    <col min="15878" max="15878" width="14.140625" style="299" bestFit="1" customWidth="1"/>
    <col min="15879" max="15881" width="14.7109375" style="299" bestFit="1" customWidth="1"/>
    <col min="15882" max="15882" width="9.85546875" style="299" bestFit="1" customWidth="1"/>
    <col min="15883" max="15883" width="19.42578125" style="299" bestFit="1" customWidth="1"/>
    <col min="15884" max="15884" width="4.7109375" style="299" bestFit="1" customWidth="1"/>
    <col min="15885" max="16128" width="8.85546875" style="299"/>
    <col min="16129" max="16133" width="14.7109375" style="299" bestFit="1" customWidth="1"/>
    <col min="16134" max="16134" width="14.140625" style="299" bestFit="1" customWidth="1"/>
    <col min="16135" max="16137" width="14.7109375" style="299" bestFit="1" customWidth="1"/>
    <col min="16138" max="16138" width="9.85546875" style="299" bestFit="1" customWidth="1"/>
    <col min="16139" max="16139" width="19.42578125" style="299" bestFit="1" customWidth="1"/>
    <col min="16140" max="16140" width="4.7109375" style="299" bestFit="1" customWidth="1"/>
    <col min="16141" max="16384" width="8.85546875" style="299"/>
  </cols>
  <sheetData>
    <row r="1" spans="1:11" ht="16.5" customHeight="1">
      <c r="A1" s="1280" t="s">
        <v>804</v>
      </c>
      <c r="B1" s="1280"/>
      <c r="C1" s="1280"/>
      <c r="D1" s="1280"/>
      <c r="E1" s="1280"/>
      <c r="F1" s="1280"/>
      <c r="G1" s="1280"/>
      <c r="H1" s="1280"/>
      <c r="I1" s="1280"/>
      <c r="J1" s="1280"/>
    </row>
    <row r="2" spans="1:11" s="414" customFormat="1" ht="18" customHeight="1">
      <c r="A2" s="1281" t="s">
        <v>68</v>
      </c>
      <c r="B2" s="1355" t="s">
        <v>779</v>
      </c>
      <c r="C2" s="1356"/>
      <c r="D2" s="1356"/>
      <c r="E2" s="1356"/>
      <c r="F2" s="1357"/>
      <c r="G2" s="1355" t="s">
        <v>780</v>
      </c>
      <c r="H2" s="1356"/>
      <c r="I2" s="1356"/>
      <c r="J2" s="1356"/>
      <c r="K2" s="1357"/>
    </row>
    <row r="3" spans="1:11" s="414" customFormat="1" ht="56.25" customHeight="1">
      <c r="A3" s="1283"/>
      <c r="B3" s="526" t="s">
        <v>805</v>
      </c>
      <c r="C3" s="526" t="s">
        <v>806</v>
      </c>
      <c r="D3" s="527" t="s">
        <v>807</v>
      </c>
      <c r="E3" s="527" t="s">
        <v>808</v>
      </c>
      <c r="F3" s="526" t="s">
        <v>809</v>
      </c>
      <c r="G3" s="526" t="s">
        <v>805</v>
      </c>
      <c r="H3" s="526" t="s">
        <v>806</v>
      </c>
      <c r="I3" s="527" t="s">
        <v>807</v>
      </c>
      <c r="J3" s="527" t="s">
        <v>808</v>
      </c>
      <c r="K3" s="526" t="s">
        <v>810</v>
      </c>
    </row>
    <row r="4" spans="1:11" s="419" customFormat="1" ht="18" customHeight="1">
      <c r="A4" s="417" t="s">
        <v>600</v>
      </c>
      <c r="B4" s="575">
        <v>34225</v>
      </c>
      <c r="C4" s="575">
        <v>276</v>
      </c>
      <c r="D4" s="575">
        <v>36044</v>
      </c>
      <c r="E4" s="576">
        <v>2433524.46</v>
      </c>
      <c r="F4" s="577">
        <v>24374524.011</v>
      </c>
      <c r="G4" s="575">
        <v>16464</v>
      </c>
      <c r="H4" s="575">
        <v>592</v>
      </c>
      <c r="I4" s="575">
        <v>20689</v>
      </c>
      <c r="J4" s="576">
        <v>474426.1</v>
      </c>
      <c r="K4" s="576">
        <v>2743935.7</v>
      </c>
    </row>
    <row r="5" spans="1:11" s="419" customFormat="1" ht="18" customHeight="1">
      <c r="A5" s="417" t="s">
        <v>1160</v>
      </c>
      <c r="B5" s="575">
        <v>34493</v>
      </c>
      <c r="C5" s="575">
        <v>278</v>
      </c>
      <c r="D5" s="575">
        <v>35961</v>
      </c>
      <c r="E5" s="575">
        <v>2521145.5699999998</v>
      </c>
      <c r="F5" s="575">
        <v>24691446.758000001</v>
      </c>
      <c r="G5" s="575">
        <v>16569</v>
      </c>
      <c r="H5" s="575">
        <v>590</v>
      </c>
      <c r="I5" s="575">
        <v>21106</v>
      </c>
      <c r="J5" s="575">
        <v>481911.42</v>
      </c>
      <c r="K5" s="575">
        <v>2799146.57</v>
      </c>
    </row>
    <row r="6" spans="1:11" s="414" customFormat="1" ht="18" customHeight="1">
      <c r="A6" s="528" t="s">
        <v>1163</v>
      </c>
      <c r="B6" s="529">
        <v>34493</v>
      </c>
      <c r="C6" s="529">
        <v>278</v>
      </c>
      <c r="D6" s="529">
        <v>35961</v>
      </c>
      <c r="E6" s="530">
        <v>2521145.5699999998</v>
      </c>
      <c r="F6" s="531">
        <v>24691446.758000001</v>
      </c>
      <c r="G6" s="529">
        <v>16569</v>
      </c>
      <c r="H6" s="421">
        <v>590</v>
      </c>
      <c r="I6" s="421">
        <v>21106</v>
      </c>
      <c r="J6" s="421">
        <v>481911.42</v>
      </c>
      <c r="K6" s="421">
        <v>2799146.57</v>
      </c>
    </row>
    <row r="7" spans="1:11">
      <c r="A7" s="299" t="s">
        <v>811</v>
      </c>
      <c r="B7" s="312"/>
      <c r="C7" s="312"/>
      <c r="D7" s="312"/>
      <c r="E7" s="312"/>
      <c r="F7" s="312"/>
      <c r="G7" s="312"/>
      <c r="H7" s="312"/>
      <c r="I7" s="312"/>
      <c r="J7" s="312"/>
      <c r="K7" s="312"/>
    </row>
    <row r="8" spans="1:11">
      <c r="A8" s="299" t="s">
        <v>812</v>
      </c>
      <c r="B8" s="312"/>
      <c r="C8" s="312"/>
      <c r="D8" s="312"/>
      <c r="E8" s="312"/>
      <c r="F8" s="312"/>
      <c r="G8" s="312"/>
      <c r="H8" s="312"/>
      <c r="I8" s="312"/>
      <c r="J8" s="312"/>
      <c r="K8" s="312"/>
    </row>
    <row r="9" spans="1:11">
      <c r="A9" s="299" t="s">
        <v>813</v>
      </c>
      <c r="B9" s="312"/>
      <c r="C9" s="312"/>
      <c r="D9" s="312"/>
      <c r="E9" s="312"/>
      <c r="F9" s="312"/>
      <c r="G9" s="312"/>
      <c r="H9" s="312"/>
      <c r="I9" s="312"/>
      <c r="J9" s="312"/>
      <c r="K9" s="312"/>
    </row>
    <row r="10" spans="1:11">
      <c r="A10" s="299" t="s">
        <v>814</v>
      </c>
      <c r="B10" s="312"/>
      <c r="C10" s="312"/>
      <c r="D10" s="312"/>
      <c r="E10" s="312"/>
      <c r="F10" s="312"/>
      <c r="G10" s="312"/>
      <c r="H10" s="312"/>
      <c r="I10" s="312"/>
      <c r="J10" s="312"/>
      <c r="K10" s="312"/>
    </row>
    <row r="11" spans="1:11">
      <c r="A11" s="299" t="s">
        <v>1162</v>
      </c>
      <c r="B11" s="312"/>
      <c r="C11" s="312"/>
      <c r="D11" s="312"/>
      <c r="E11" s="312"/>
      <c r="F11" s="312"/>
      <c r="G11" s="312"/>
      <c r="H11" s="312"/>
      <c r="I11" s="312"/>
      <c r="J11" s="312"/>
      <c r="K11" s="312"/>
    </row>
    <row r="12" spans="1:11">
      <c r="A12" s="299" t="s">
        <v>803</v>
      </c>
      <c r="B12" s="312"/>
      <c r="C12" s="312"/>
      <c r="D12" s="312"/>
      <c r="E12" s="312"/>
      <c r="F12" s="312"/>
      <c r="G12" s="312"/>
      <c r="H12" s="312"/>
      <c r="I12" s="312"/>
      <c r="J12" s="312"/>
      <c r="K12" s="312"/>
    </row>
    <row r="13" spans="1:11">
      <c r="B13" s="312"/>
      <c r="C13" s="312"/>
      <c r="D13" s="312"/>
      <c r="E13" s="312"/>
      <c r="F13" s="312"/>
      <c r="G13" s="312"/>
      <c r="H13" s="312"/>
      <c r="I13" s="312"/>
      <c r="J13" s="312"/>
      <c r="K13" s="312"/>
    </row>
    <row r="14" spans="1:11">
      <c r="B14" s="312"/>
      <c r="C14" s="312"/>
      <c r="D14" s="312"/>
      <c r="E14" s="312"/>
      <c r="F14" s="312"/>
      <c r="G14" s="312"/>
      <c r="H14" s="312"/>
      <c r="I14" s="312"/>
      <c r="J14" s="312"/>
      <c r="K14" s="312"/>
    </row>
    <row r="15" spans="1:11">
      <c r="B15" s="312"/>
      <c r="C15" s="312"/>
      <c r="D15" s="312"/>
      <c r="E15" s="312"/>
      <c r="F15" s="312"/>
      <c r="G15" s="312"/>
      <c r="H15" s="312"/>
      <c r="I15" s="312"/>
      <c r="J15" s="312"/>
      <c r="K15" s="312"/>
    </row>
    <row r="17" spans="2:11">
      <c r="B17" s="312"/>
      <c r="C17" s="312"/>
      <c r="D17" s="312"/>
      <c r="E17" s="312"/>
      <c r="F17" s="312"/>
      <c r="G17" s="312"/>
      <c r="H17" s="312"/>
      <c r="I17" s="312"/>
      <c r="J17" s="312"/>
      <c r="K17" s="312"/>
    </row>
    <row r="18" spans="2:11">
      <c r="B18" s="312"/>
      <c r="C18" s="312"/>
      <c r="D18" s="312"/>
      <c r="E18" s="312"/>
      <c r="F18" s="312"/>
      <c r="G18" s="312"/>
      <c r="H18" s="312"/>
      <c r="I18" s="312"/>
      <c r="J18" s="312"/>
      <c r="K18" s="312"/>
    </row>
    <row r="19" spans="2:11">
      <c r="B19" s="312"/>
      <c r="C19" s="312"/>
      <c r="D19" s="312"/>
      <c r="E19" s="312"/>
      <c r="F19" s="312"/>
      <c r="G19" s="312"/>
      <c r="H19" s="312"/>
      <c r="I19" s="312"/>
      <c r="J19" s="312"/>
      <c r="K19" s="312"/>
    </row>
  </sheetData>
  <mergeCells count="4">
    <mergeCell ref="A1:J1"/>
    <mergeCell ref="A2:A3"/>
    <mergeCell ref="B2:F2"/>
    <mergeCell ref="G2:K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N22"/>
  <sheetViews>
    <sheetView zoomScaleNormal="100" workbookViewId="0">
      <selection activeCell="C26" sqref="C26"/>
    </sheetView>
  </sheetViews>
  <sheetFormatPr defaultColWidth="8.85546875" defaultRowHeight="15"/>
  <cols>
    <col min="1" max="1" width="27.85546875" style="299" bestFit="1" customWidth="1"/>
    <col min="2" max="2" width="14.7109375" style="299" bestFit="1" customWidth="1"/>
    <col min="3" max="10" width="13.42578125" style="299" bestFit="1" customWidth="1"/>
    <col min="11" max="11" width="6.42578125" style="299" bestFit="1" customWidth="1"/>
    <col min="12" max="256" width="8.85546875" style="299"/>
    <col min="257" max="257" width="27.85546875" style="299" bestFit="1" customWidth="1"/>
    <col min="258" max="258" width="14.7109375" style="299" bestFit="1" customWidth="1"/>
    <col min="259" max="266" width="13.42578125" style="299" bestFit="1" customWidth="1"/>
    <col min="267" max="267" width="4.7109375" style="299" bestFit="1" customWidth="1"/>
    <col min="268" max="512" width="8.85546875" style="299"/>
    <col min="513" max="513" width="27.85546875" style="299" bestFit="1" customWidth="1"/>
    <col min="514" max="514" width="14.7109375" style="299" bestFit="1" customWidth="1"/>
    <col min="515" max="522" width="13.42578125" style="299" bestFit="1" customWidth="1"/>
    <col min="523" max="523" width="4.7109375" style="299" bestFit="1" customWidth="1"/>
    <col min="524" max="768" width="8.85546875" style="299"/>
    <col min="769" max="769" width="27.85546875" style="299" bestFit="1" customWidth="1"/>
    <col min="770" max="770" width="14.7109375" style="299" bestFit="1" customWidth="1"/>
    <col min="771" max="778" width="13.42578125" style="299" bestFit="1" customWidth="1"/>
    <col min="779" max="779" width="4.7109375" style="299" bestFit="1" customWidth="1"/>
    <col min="780" max="1024" width="8.85546875" style="299"/>
    <col min="1025" max="1025" width="27.85546875" style="299" bestFit="1" customWidth="1"/>
    <col min="1026" max="1026" width="14.7109375" style="299" bestFit="1" customWidth="1"/>
    <col min="1027" max="1034" width="13.42578125" style="299" bestFit="1" customWidth="1"/>
    <col min="1035" max="1035" width="4.7109375" style="299" bestFit="1" customWidth="1"/>
    <col min="1036" max="1280" width="8.85546875" style="299"/>
    <col min="1281" max="1281" width="27.85546875" style="299" bestFit="1" customWidth="1"/>
    <col min="1282" max="1282" width="14.7109375" style="299" bestFit="1" customWidth="1"/>
    <col min="1283" max="1290" width="13.42578125" style="299" bestFit="1" customWidth="1"/>
    <col min="1291" max="1291" width="4.7109375" style="299" bestFit="1" customWidth="1"/>
    <col min="1292" max="1536" width="8.85546875" style="299"/>
    <col min="1537" max="1537" width="27.85546875" style="299" bestFit="1" customWidth="1"/>
    <col min="1538" max="1538" width="14.7109375" style="299" bestFit="1" customWidth="1"/>
    <col min="1539" max="1546" width="13.42578125" style="299" bestFit="1" customWidth="1"/>
    <col min="1547" max="1547" width="4.7109375" style="299" bestFit="1" customWidth="1"/>
    <col min="1548" max="1792" width="8.85546875" style="299"/>
    <col min="1793" max="1793" width="27.85546875" style="299" bestFit="1" customWidth="1"/>
    <col min="1794" max="1794" width="14.7109375" style="299" bestFit="1" customWidth="1"/>
    <col min="1795" max="1802" width="13.42578125" style="299" bestFit="1" customWidth="1"/>
    <col min="1803" max="1803" width="4.7109375" style="299" bestFit="1" customWidth="1"/>
    <col min="1804" max="2048" width="8.85546875" style="299"/>
    <col min="2049" max="2049" width="27.85546875" style="299" bestFit="1" customWidth="1"/>
    <col min="2050" max="2050" width="14.7109375" style="299" bestFit="1" customWidth="1"/>
    <col min="2051" max="2058" width="13.42578125" style="299" bestFit="1" customWidth="1"/>
    <col min="2059" max="2059" width="4.7109375" style="299" bestFit="1" customWidth="1"/>
    <col min="2060" max="2304" width="8.85546875" style="299"/>
    <col min="2305" max="2305" width="27.85546875" style="299" bestFit="1" customWidth="1"/>
    <col min="2306" max="2306" width="14.7109375" style="299" bestFit="1" customWidth="1"/>
    <col min="2307" max="2314" width="13.42578125" style="299" bestFit="1" customWidth="1"/>
    <col min="2315" max="2315" width="4.7109375" style="299" bestFit="1" customWidth="1"/>
    <col min="2316" max="2560" width="8.85546875" style="299"/>
    <col min="2561" max="2561" width="27.85546875" style="299" bestFit="1" customWidth="1"/>
    <col min="2562" max="2562" width="14.7109375" style="299" bestFit="1" customWidth="1"/>
    <col min="2563" max="2570" width="13.42578125" style="299" bestFit="1" customWidth="1"/>
    <col min="2571" max="2571" width="4.7109375" style="299" bestFit="1" customWidth="1"/>
    <col min="2572" max="2816" width="8.85546875" style="299"/>
    <col min="2817" max="2817" width="27.85546875" style="299" bestFit="1" customWidth="1"/>
    <col min="2818" max="2818" width="14.7109375" style="299" bestFit="1" customWidth="1"/>
    <col min="2819" max="2826" width="13.42578125" style="299" bestFit="1" customWidth="1"/>
    <col min="2827" max="2827" width="4.7109375" style="299" bestFit="1" customWidth="1"/>
    <col min="2828" max="3072" width="8.85546875" style="299"/>
    <col min="3073" max="3073" width="27.85546875" style="299" bestFit="1" customWidth="1"/>
    <col min="3074" max="3074" width="14.7109375" style="299" bestFit="1" customWidth="1"/>
    <col min="3075" max="3082" width="13.42578125" style="299" bestFit="1" customWidth="1"/>
    <col min="3083" max="3083" width="4.7109375" style="299" bestFit="1" customWidth="1"/>
    <col min="3084" max="3328" width="8.85546875" style="299"/>
    <col min="3329" max="3329" width="27.85546875" style="299" bestFit="1" customWidth="1"/>
    <col min="3330" max="3330" width="14.7109375" style="299" bestFit="1" customWidth="1"/>
    <col min="3331" max="3338" width="13.42578125" style="299" bestFit="1" customWidth="1"/>
    <col min="3339" max="3339" width="4.7109375" style="299" bestFit="1" customWidth="1"/>
    <col min="3340" max="3584" width="8.85546875" style="299"/>
    <col min="3585" max="3585" width="27.85546875" style="299" bestFit="1" customWidth="1"/>
    <col min="3586" max="3586" width="14.7109375" style="299" bestFit="1" customWidth="1"/>
    <col min="3587" max="3594" width="13.42578125" style="299" bestFit="1" customWidth="1"/>
    <col min="3595" max="3595" width="4.7109375" style="299" bestFit="1" customWidth="1"/>
    <col min="3596" max="3840" width="8.85546875" style="299"/>
    <col min="3841" max="3841" width="27.85546875" style="299" bestFit="1" customWidth="1"/>
    <col min="3842" max="3842" width="14.7109375" style="299" bestFit="1" customWidth="1"/>
    <col min="3843" max="3850" width="13.42578125" style="299" bestFit="1" customWidth="1"/>
    <col min="3851" max="3851" width="4.7109375" style="299" bestFit="1" customWidth="1"/>
    <col min="3852" max="4096" width="8.85546875" style="299"/>
    <col min="4097" max="4097" width="27.85546875" style="299" bestFit="1" customWidth="1"/>
    <col min="4098" max="4098" width="14.7109375" style="299" bestFit="1" customWidth="1"/>
    <col min="4099" max="4106" width="13.42578125" style="299" bestFit="1" customWidth="1"/>
    <col min="4107" max="4107" width="4.7109375" style="299" bestFit="1" customWidth="1"/>
    <col min="4108" max="4352" width="8.85546875" style="299"/>
    <col min="4353" max="4353" width="27.85546875" style="299" bestFit="1" customWidth="1"/>
    <col min="4354" max="4354" width="14.7109375" style="299" bestFit="1" customWidth="1"/>
    <col min="4355" max="4362" width="13.42578125" style="299" bestFit="1" customWidth="1"/>
    <col min="4363" max="4363" width="4.7109375" style="299" bestFit="1" customWidth="1"/>
    <col min="4364" max="4608" width="8.85546875" style="299"/>
    <col min="4609" max="4609" width="27.85546875" style="299" bestFit="1" customWidth="1"/>
    <col min="4610" max="4610" width="14.7109375" style="299" bestFit="1" customWidth="1"/>
    <col min="4611" max="4618" width="13.42578125" style="299" bestFit="1" customWidth="1"/>
    <col min="4619" max="4619" width="4.7109375" style="299" bestFit="1" customWidth="1"/>
    <col min="4620" max="4864" width="8.85546875" style="299"/>
    <col min="4865" max="4865" width="27.85546875" style="299" bestFit="1" customWidth="1"/>
    <col min="4866" max="4866" width="14.7109375" style="299" bestFit="1" customWidth="1"/>
    <col min="4867" max="4874" width="13.42578125" style="299" bestFit="1" customWidth="1"/>
    <col min="4875" max="4875" width="4.7109375" style="299" bestFit="1" customWidth="1"/>
    <col min="4876" max="5120" width="8.85546875" style="299"/>
    <col min="5121" max="5121" width="27.85546875" style="299" bestFit="1" customWidth="1"/>
    <col min="5122" max="5122" width="14.7109375" style="299" bestFit="1" customWidth="1"/>
    <col min="5123" max="5130" width="13.42578125" style="299" bestFit="1" customWidth="1"/>
    <col min="5131" max="5131" width="4.7109375" style="299" bestFit="1" customWidth="1"/>
    <col min="5132" max="5376" width="8.85546875" style="299"/>
    <col min="5377" max="5377" width="27.85546875" style="299" bestFit="1" customWidth="1"/>
    <col min="5378" max="5378" width="14.7109375" style="299" bestFit="1" customWidth="1"/>
    <col min="5379" max="5386" width="13.42578125" style="299" bestFit="1" customWidth="1"/>
    <col min="5387" max="5387" width="4.7109375" style="299" bestFit="1" customWidth="1"/>
    <col min="5388" max="5632" width="8.85546875" style="299"/>
    <col min="5633" max="5633" width="27.85546875" style="299" bestFit="1" customWidth="1"/>
    <col min="5634" max="5634" width="14.7109375" style="299" bestFit="1" customWidth="1"/>
    <col min="5635" max="5642" width="13.42578125" style="299" bestFit="1" customWidth="1"/>
    <col min="5643" max="5643" width="4.7109375" style="299" bestFit="1" customWidth="1"/>
    <col min="5644" max="5888" width="8.85546875" style="299"/>
    <col min="5889" max="5889" width="27.85546875" style="299" bestFit="1" customWidth="1"/>
    <col min="5890" max="5890" width="14.7109375" style="299" bestFit="1" customWidth="1"/>
    <col min="5891" max="5898" width="13.42578125" style="299" bestFit="1" customWidth="1"/>
    <col min="5899" max="5899" width="4.7109375" style="299" bestFit="1" customWidth="1"/>
    <col min="5900" max="6144" width="8.85546875" style="299"/>
    <col min="6145" max="6145" width="27.85546875" style="299" bestFit="1" customWidth="1"/>
    <col min="6146" max="6146" width="14.7109375" style="299" bestFit="1" customWidth="1"/>
    <col min="6147" max="6154" width="13.42578125" style="299" bestFit="1" customWidth="1"/>
    <col min="6155" max="6155" width="4.7109375" style="299" bestFit="1" customWidth="1"/>
    <col min="6156" max="6400" width="8.85546875" style="299"/>
    <col min="6401" max="6401" width="27.85546875" style="299" bestFit="1" customWidth="1"/>
    <col min="6402" max="6402" width="14.7109375" style="299" bestFit="1" customWidth="1"/>
    <col min="6403" max="6410" width="13.42578125" style="299" bestFit="1" customWidth="1"/>
    <col min="6411" max="6411" width="4.7109375" style="299" bestFit="1" customWidth="1"/>
    <col min="6412" max="6656" width="8.85546875" style="299"/>
    <col min="6657" max="6657" width="27.85546875" style="299" bestFit="1" customWidth="1"/>
    <col min="6658" max="6658" width="14.7109375" style="299" bestFit="1" customWidth="1"/>
    <col min="6659" max="6666" width="13.42578125" style="299" bestFit="1" customWidth="1"/>
    <col min="6667" max="6667" width="4.7109375" style="299" bestFit="1" customWidth="1"/>
    <col min="6668" max="6912" width="8.85546875" style="299"/>
    <col min="6913" max="6913" width="27.85546875" style="299" bestFit="1" customWidth="1"/>
    <col min="6914" max="6914" width="14.7109375" style="299" bestFit="1" customWidth="1"/>
    <col min="6915" max="6922" width="13.42578125" style="299" bestFit="1" customWidth="1"/>
    <col min="6923" max="6923" width="4.7109375" style="299" bestFit="1" customWidth="1"/>
    <col min="6924" max="7168" width="8.85546875" style="299"/>
    <col min="7169" max="7169" width="27.85546875" style="299" bestFit="1" customWidth="1"/>
    <col min="7170" max="7170" width="14.7109375" style="299" bestFit="1" customWidth="1"/>
    <col min="7171" max="7178" width="13.42578125" style="299" bestFit="1" customWidth="1"/>
    <col min="7179" max="7179" width="4.7109375" style="299" bestFit="1" customWidth="1"/>
    <col min="7180" max="7424" width="8.85546875" style="299"/>
    <col min="7425" max="7425" width="27.85546875" style="299" bestFit="1" customWidth="1"/>
    <col min="7426" max="7426" width="14.7109375" style="299" bestFit="1" customWidth="1"/>
    <col min="7427" max="7434" width="13.42578125" style="299" bestFit="1" customWidth="1"/>
    <col min="7435" max="7435" width="4.7109375" style="299" bestFit="1" customWidth="1"/>
    <col min="7436" max="7680" width="8.85546875" style="299"/>
    <col min="7681" max="7681" width="27.85546875" style="299" bestFit="1" customWidth="1"/>
    <col min="7682" max="7682" width="14.7109375" style="299" bestFit="1" customWidth="1"/>
    <col min="7683" max="7690" width="13.42578125" style="299" bestFit="1" customWidth="1"/>
    <col min="7691" max="7691" width="4.7109375" style="299" bestFit="1" customWidth="1"/>
    <col min="7692" max="7936" width="8.85546875" style="299"/>
    <col min="7937" max="7937" width="27.85546875" style="299" bestFit="1" customWidth="1"/>
    <col min="7938" max="7938" width="14.7109375" style="299" bestFit="1" customWidth="1"/>
    <col min="7939" max="7946" width="13.42578125" style="299" bestFit="1" customWidth="1"/>
    <col min="7947" max="7947" width="4.7109375" style="299" bestFit="1" customWidth="1"/>
    <col min="7948" max="8192" width="8.85546875" style="299"/>
    <col min="8193" max="8193" width="27.85546875" style="299" bestFit="1" customWidth="1"/>
    <col min="8194" max="8194" width="14.7109375" style="299" bestFit="1" customWidth="1"/>
    <col min="8195" max="8202" width="13.42578125" style="299" bestFit="1" customWidth="1"/>
    <col min="8203" max="8203" width="4.7109375" style="299" bestFit="1" customWidth="1"/>
    <col min="8204" max="8448" width="8.85546875" style="299"/>
    <col min="8449" max="8449" width="27.85546875" style="299" bestFit="1" customWidth="1"/>
    <col min="8450" max="8450" width="14.7109375" style="299" bestFit="1" customWidth="1"/>
    <col min="8451" max="8458" width="13.42578125" style="299" bestFit="1" customWidth="1"/>
    <col min="8459" max="8459" width="4.7109375" style="299" bestFit="1" customWidth="1"/>
    <col min="8460" max="8704" width="8.85546875" style="299"/>
    <col min="8705" max="8705" width="27.85546875" style="299" bestFit="1" customWidth="1"/>
    <col min="8706" max="8706" width="14.7109375" style="299" bestFit="1" customWidth="1"/>
    <col min="8707" max="8714" width="13.42578125" style="299" bestFit="1" customWidth="1"/>
    <col min="8715" max="8715" width="4.7109375" style="299" bestFit="1" customWidth="1"/>
    <col min="8716" max="8960" width="8.85546875" style="299"/>
    <col min="8961" max="8961" width="27.85546875" style="299" bestFit="1" customWidth="1"/>
    <col min="8962" max="8962" width="14.7109375" style="299" bestFit="1" customWidth="1"/>
    <col min="8963" max="8970" width="13.42578125" style="299" bestFit="1" customWidth="1"/>
    <col min="8971" max="8971" width="4.7109375" style="299" bestFit="1" customWidth="1"/>
    <col min="8972" max="9216" width="8.85546875" style="299"/>
    <col min="9217" max="9217" width="27.85546875" style="299" bestFit="1" customWidth="1"/>
    <col min="9218" max="9218" width="14.7109375" style="299" bestFit="1" customWidth="1"/>
    <col min="9219" max="9226" width="13.42578125" style="299" bestFit="1" customWidth="1"/>
    <col min="9227" max="9227" width="4.7109375" style="299" bestFit="1" customWidth="1"/>
    <col min="9228" max="9472" width="8.85546875" style="299"/>
    <col min="9473" max="9473" width="27.85546875" style="299" bestFit="1" customWidth="1"/>
    <col min="9474" max="9474" width="14.7109375" style="299" bestFit="1" customWidth="1"/>
    <col min="9475" max="9482" width="13.42578125" style="299" bestFit="1" customWidth="1"/>
    <col min="9483" max="9483" width="4.7109375" style="299" bestFit="1" customWidth="1"/>
    <col min="9484" max="9728" width="8.85546875" style="299"/>
    <col min="9729" max="9729" width="27.85546875" style="299" bestFit="1" customWidth="1"/>
    <col min="9730" max="9730" width="14.7109375" style="299" bestFit="1" customWidth="1"/>
    <col min="9731" max="9738" width="13.42578125" style="299" bestFit="1" customWidth="1"/>
    <col min="9739" max="9739" width="4.7109375" style="299" bestFit="1" customWidth="1"/>
    <col min="9740" max="9984" width="8.85546875" style="299"/>
    <col min="9985" max="9985" width="27.85546875" style="299" bestFit="1" customWidth="1"/>
    <col min="9986" max="9986" width="14.7109375" style="299" bestFit="1" customWidth="1"/>
    <col min="9987" max="9994" width="13.42578125" style="299" bestFit="1" customWidth="1"/>
    <col min="9995" max="9995" width="4.7109375" style="299" bestFit="1" customWidth="1"/>
    <col min="9996" max="10240" width="8.85546875" style="299"/>
    <col min="10241" max="10241" width="27.85546875" style="299" bestFit="1" customWidth="1"/>
    <col min="10242" max="10242" width="14.7109375" style="299" bestFit="1" customWidth="1"/>
    <col min="10243" max="10250" width="13.42578125" style="299" bestFit="1" customWidth="1"/>
    <col min="10251" max="10251" width="4.7109375" style="299" bestFit="1" customWidth="1"/>
    <col min="10252" max="10496" width="8.85546875" style="299"/>
    <col min="10497" max="10497" width="27.85546875" style="299" bestFit="1" customWidth="1"/>
    <col min="10498" max="10498" width="14.7109375" style="299" bestFit="1" customWidth="1"/>
    <col min="10499" max="10506" width="13.42578125" style="299" bestFit="1" customWidth="1"/>
    <col min="10507" max="10507" width="4.7109375" style="299" bestFit="1" customWidth="1"/>
    <col min="10508" max="10752" width="8.85546875" style="299"/>
    <col min="10753" max="10753" width="27.85546875" style="299" bestFit="1" customWidth="1"/>
    <col min="10754" max="10754" width="14.7109375" style="299" bestFit="1" customWidth="1"/>
    <col min="10755" max="10762" width="13.42578125" style="299" bestFit="1" customWidth="1"/>
    <col min="10763" max="10763" width="4.7109375" style="299" bestFit="1" customWidth="1"/>
    <col min="10764" max="11008" width="8.85546875" style="299"/>
    <col min="11009" max="11009" width="27.85546875" style="299" bestFit="1" customWidth="1"/>
    <col min="11010" max="11010" width="14.7109375" style="299" bestFit="1" customWidth="1"/>
    <col min="11011" max="11018" width="13.42578125" style="299" bestFit="1" customWidth="1"/>
    <col min="11019" max="11019" width="4.7109375" style="299" bestFit="1" customWidth="1"/>
    <col min="11020" max="11264" width="8.85546875" style="299"/>
    <col min="11265" max="11265" width="27.85546875" style="299" bestFit="1" customWidth="1"/>
    <col min="11266" max="11266" width="14.7109375" style="299" bestFit="1" customWidth="1"/>
    <col min="11267" max="11274" width="13.42578125" style="299" bestFit="1" customWidth="1"/>
    <col min="11275" max="11275" width="4.7109375" style="299" bestFit="1" customWidth="1"/>
    <col min="11276" max="11520" width="8.85546875" style="299"/>
    <col min="11521" max="11521" width="27.85546875" style="299" bestFit="1" customWidth="1"/>
    <col min="11522" max="11522" width="14.7109375" style="299" bestFit="1" customWidth="1"/>
    <col min="11523" max="11530" width="13.42578125" style="299" bestFit="1" customWidth="1"/>
    <col min="11531" max="11531" width="4.7109375" style="299" bestFit="1" customWidth="1"/>
    <col min="11532" max="11776" width="8.85546875" style="299"/>
    <col min="11777" max="11777" width="27.85546875" style="299" bestFit="1" customWidth="1"/>
    <col min="11778" max="11778" width="14.7109375" style="299" bestFit="1" customWidth="1"/>
    <col min="11779" max="11786" width="13.42578125" style="299" bestFit="1" customWidth="1"/>
    <col min="11787" max="11787" width="4.7109375" style="299" bestFit="1" customWidth="1"/>
    <col min="11788" max="12032" width="8.85546875" style="299"/>
    <col min="12033" max="12033" width="27.85546875" style="299" bestFit="1" customWidth="1"/>
    <col min="12034" max="12034" width="14.7109375" style="299" bestFit="1" customWidth="1"/>
    <col min="12035" max="12042" width="13.42578125" style="299" bestFit="1" customWidth="1"/>
    <col min="12043" max="12043" width="4.7109375" style="299" bestFit="1" customWidth="1"/>
    <col min="12044" max="12288" width="8.85546875" style="299"/>
    <col min="12289" max="12289" width="27.85546875" style="299" bestFit="1" customWidth="1"/>
    <col min="12290" max="12290" width="14.7109375" style="299" bestFit="1" customWidth="1"/>
    <col min="12291" max="12298" width="13.42578125" style="299" bestFit="1" customWidth="1"/>
    <col min="12299" max="12299" width="4.7109375" style="299" bestFit="1" customWidth="1"/>
    <col min="12300" max="12544" width="8.85546875" style="299"/>
    <col min="12545" max="12545" width="27.85546875" style="299" bestFit="1" customWidth="1"/>
    <col min="12546" max="12546" width="14.7109375" style="299" bestFit="1" customWidth="1"/>
    <col min="12547" max="12554" width="13.42578125" style="299" bestFit="1" customWidth="1"/>
    <col min="12555" max="12555" width="4.7109375" style="299" bestFit="1" customWidth="1"/>
    <col min="12556" max="12800" width="8.85546875" style="299"/>
    <col min="12801" max="12801" width="27.85546875" style="299" bestFit="1" customWidth="1"/>
    <col min="12802" max="12802" width="14.7109375" style="299" bestFit="1" customWidth="1"/>
    <col min="12803" max="12810" width="13.42578125" style="299" bestFit="1" customWidth="1"/>
    <col min="12811" max="12811" width="4.7109375" style="299" bestFit="1" customWidth="1"/>
    <col min="12812" max="13056" width="8.85546875" style="299"/>
    <col min="13057" max="13057" width="27.85546875" style="299" bestFit="1" customWidth="1"/>
    <col min="13058" max="13058" width="14.7109375" style="299" bestFit="1" customWidth="1"/>
    <col min="13059" max="13066" width="13.42578125" style="299" bestFit="1" customWidth="1"/>
    <col min="13067" max="13067" width="4.7109375" style="299" bestFit="1" customWidth="1"/>
    <col min="13068" max="13312" width="8.85546875" style="299"/>
    <col min="13313" max="13313" width="27.85546875" style="299" bestFit="1" customWidth="1"/>
    <col min="13314" max="13314" width="14.7109375" style="299" bestFit="1" customWidth="1"/>
    <col min="13315" max="13322" width="13.42578125" style="299" bestFit="1" customWidth="1"/>
    <col min="13323" max="13323" width="4.7109375" style="299" bestFit="1" customWidth="1"/>
    <col min="13324" max="13568" width="8.85546875" style="299"/>
    <col min="13569" max="13569" width="27.85546875" style="299" bestFit="1" customWidth="1"/>
    <col min="13570" max="13570" width="14.7109375" style="299" bestFit="1" customWidth="1"/>
    <col min="13571" max="13578" width="13.42578125" style="299" bestFit="1" customWidth="1"/>
    <col min="13579" max="13579" width="4.7109375" style="299" bestFit="1" customWidth="1"/>
    <col min="13580" max="13824" width="8.85546875" style="299"/>
    <col min="13825" max="13825" width="27.85546875" style="299" bestFit="1" customWidth="1"/>
    <col min="13826" max="13826" width="14.7109375" style="299" bestFit="1" customWidth="1"/>
    <col min="13827" max="13834" width="13.42578125" style="299" bestFit="1" customWidth="1"/>
    <col min="13835" max="13835" width="4.7109375" style="299" bestFit="1" customWidth="1"/>
    <col min="13836" max="14080" width="8.85546875" style="299"/>
    <col min="14081" max="14081" width="27.85546875" style="299" bestFit="1" customWidth="1"/>
    <col min="14082" max="14082" width="14.7109375" style="299" bestFit="1" customWidth="1"/>
    <col min="14083" max="14090" width="13.42578125" style="299" bestFit="1" customWidth="1"/>
    <col min="14091" max="14091" width="4.7109375" style="299" bestFit="1" customWidth="1"/>
    <col min="14092" max="14336" width="8.85546875" style="299"/>
    <col min="14337" max="14337" width="27.85546875" style="299" bestFit="1" customWidth="1"/>
    <col min="14338" max="14338" width="14.7109375" style="299" bestFit="1" customWidth="1"/>
    <col min="14339" max="14346" width="13.42578125" style="299" bestFit="1" customWidth="1"/>
    <col min="14347" max="14347" width="4.7109375" style="299" bestFit="1" customWidth="1"/>
    <col min="14348" max="14592" width="8.85546875" style="299"/>
    <col min="14593" max="14593" width="27.85546875" style="299" bestFit="1" customWidth="1"/>
    <col min="14594" max="14594" width="14.7109375" style="299" bestFit="1" customWidth="1"/>
    <col min="14595" max="14602" width="13.42578125" style="299" bestFit="1" customWidth="1"/>
    <col min="14603" max="14603" width="4.7109375" style="299" bestFit="1" customWidth="1"/>
    <col min="14604" max="14848" width="8.85546875" style="299"/>
    <col min="14849" max="14849" width="27.85546875" style="299" bestFit="1" customWidth="1"/>
    <col min="14850" max="14850" width="14.7109375" style="299" bestFit="1" customWidth="1"/>
    <col min="14851" max="14858" width="13.42578125" style="299" bestFit="1" customWidth="1"/>
    <col min="14859" max="14859" width="4.7109375" style="299" bestFit="1" customWidth="1"/>
    <col min="14860" max="15104" width="8.85546875" style="299"/>
    <col min="15105" max="15105" width="27.85546875" style="299" bestFit="1" customWidth="1"/>
    <col min="15106" max="15106" width="14.7109375" style="299" bestFit="1" customWidth="1"/>
    <col min="15107" max="15114" width="13.42578125" style="299" bestFit="1" customWidth="1"/>
    <col min="15115" max="15115" width="4.7109375" style="299" bestFit="1" customWidth="1"/>
    <col min="15116" max="15360" width="8.85546875" style="299"/>
    <col min="15361" max="15361" width="27.85546875" style="299" bestFit="1" customWidth="1"/>
    <col min="15362" max="15362" width="14.7109375" style="299" bestFit="1" customWidth="1"/>
    <col min="15363" max="15370" width="13.42578125" style="299" bestFit="1" customWidth="1"/>
    <col min="15371" max="15371" width="4.7109375" style="299" bestFit="1" customWidth="1"/>
    <col min="15372" max="15616" width="8.85546875" style="299"/>
    <col min="15617" max="15617" width="27.85546875" style="299" bestFit="1" customWidth="1"/>
    <col min="15618" max="15618" width="14.7109375" style="299" bestFit="1" customWidth="1"/>
    <col min="15619" max="15626" width="13.42578125" style="299" bestFit="1" customWidth="1"/>
    <col min="15627" max="15627" width="4.7109375" style="299" bestFit="1" customWidth="1"/>
    <col min="15628" max="15872" width="8.85546875" style="299"/>
    <col min="15873" max="15873" width="27.85546875" style="299" bestFit="1" customWidth="1"/>
    <col min="15874" max="15874" width="14.7109375" style="299" bestFit="1" customWidth="1"/>
    <col min="15875" max="15882" width="13.42578125" style="299" bestFit="1" customWidth="1"/>
    <col min="15883" max="15883" width="4.7109375" style="299" bestFit="1" customWidth="1"/>
    <col min="15884" max="16128" width="8.85546875" style="299"/>
    <col min="16129" max="16129" width="27.85546875" style="299" bestFit="1" customWidth="1"/>
    <col min="16130" max="16130" width="14.7109375" style="299" bestFit="1" customWidth="1"/>
    <col min="16131" max="16138" width="13.42578125" style="299" bestFit="1" customWidth="1"/>
    <col min="16139" max="16139" width="4.7109375" style="299" bestFit="1" customWidth="1"/>
    <col min="16140" max="16384" width="8.85546875" style="299"/>
  </cols>
  <sheetData>
    <row r="1" spans="1:14" ht="15.75" customHeight="1">
      <c r="A1" s="532" t="s">
        <v>815</v>
      </c>
    </row>
    <row r="2" spans="1:14" s="414" customFormat="1" ht="18" customHeight="1">
      <c r="A2" s="1360" t="s">
        <v>764</v>
      </c>
      <c r="B2" s="1360" t="s">
        <v>778</v>
      </c>
      <c r="C2" s="1358" t="s">
        <v>758</v>
      </c>
      <c r="D2" s="1359"/>
      <c r="E2" s="1358" t="s">
        <v>236</v>
      </c>
      <c r="F2" s="1359"/>
      <c r="G2" s="1358" t="s">
        <v>148</v>
      </c>
      <c r="H2" s="1359"/>
      <c r="I2" s="1358" t="s">
        <v>53</v>
      </c>
      <c r="J2" s="1359"/>
    </row>
    <row r="3" spans="1:14" s="414" customFormat="1" ht="16.5" customHeight="1">
      <c r="A3" s="1361"/>
      <c r="B3" s="1361"/>
      <c r="C3" s="917" t="s">
        <v>63</v>
      </c>
      <c r="D3" s="917" t="s">
        <v>816</v>
      </c>
      <c r="E3" s="917" t="s">
        <v>63</v>
      </c>
      <c r="F3" s="917" t="s">
        <v>816</v>
      </c>
      <c r="G3" s="917" t="s">
        <v>63</v>
      </c>
      <c r="H3" s="917" t="s">
        <v>816</v>
      </c>
      <c r="I3" s="917" t="s">
        <v>63</v>
      </c>
      <c r="J3" s="917" t="s">
        <v>816</v>
      </c>
    </row>
    <row r="4" spans="1:14" s="414" customFormat="1" ht="18" customHeight="1">
      <c r="A4" s="1363" t="s">
        <v>779</v>
      </c>
      <c r="B4" s="1364"/>
      <c r="C4" s="1364"/>
      <c r="D4" s="1364"/>
      <c r="E4" s="1364"/>
      <c r="F4" s="1364"/>
      <c r="G4" s="1364"/>
      <c r="H4" s="1364"/>
      <c r="I4" s="1364"/>
      <c r="J4" s="1365"/>
    </row>
    <row r="5" spans="1:14" s="414" customFormat="1" ht="27" customHeight="1">
      <c r="A5" s="918" t="s">
        <v>817</v>
      </c>
      <c r="B5" s="919" t="s">
        <v>818</v>
      </c>
      <c r="C5" s="920">
        <v>883</v>
      </c>
      <c r="D5" s="920">
        <v>2352</v>
      </c>
      <c r="E5" s="920">
        <v>5691</v>
      </c>
      <c r="F5" s="920">
        <v>24900</v>
      </c>
      <c r="G5" s="920">
        <v>245</v>
      </c>
      <c r="H5" s="920">
        <v>5471</v>
      </c>
      <c r="I5" s="920">
        <v>6819</v>
      </c>
      <c r="J5" s="920">
        <v>32723</v>
      </c>
      <c r="K5" s="533"/>
      <c r="L5" s="533"/>
      <c r="M5" s="533"/>
      <c r="N5" s="533"/>
    </row>
    <row r="6" spans="1:14" s="414" customFormat="1" ht="15" customHeight="1">
      <c r="A6" s="918" t="s">
        <v>819</v>
      </c>
      <c r="B6" s="919" t="s">
        <v>818</v>
      </c>
      <c r="C6" s="920">
        <v>9303</v>
      </c>
      <c r="D6" s="920">
        <v>9130</v>
      </c>
      <c r="E6" s="920">
        <v>11570</v>
      </c>
      <c r="F6" s="920">
        <v>26888</v>
      </c>
      <c r="G6" s="920">
        <v>4577</v>
      </c>
      <c r="H6" s="920">
        <v>27802</v>
      </c>
      <c r="I6" s="920">
        <v>25450</v>
      </c>
      <c r="J6" s="920">
        <v>63820</v>
      </c>
      <c r="K6" s="533"/>
      <c r="L6" s="533"/>
      <c r="M6" s="533"/>
      <c r="N6" s="533"/>
    </row>
    <row r="7" spans="1:14" s="414" customFormat="1" ht="15" customHeight="1">
      <c r="A7" s="918" t="s">
        <v>820</v>
      </c>
      <c r="B7" s="919" t="s">
        <v>821</v>
      </c>
      <c r="C7" s="921">
        <v>113810.27541</v>
      </c>
      <c r="D7" s="921">
        <v>2016682.4583999999</v>
      </c>
      <c r="E7" s="921">
        <v>5747842.1618999997</v>
      </c>
      <c r="F7" s="922">
        <v>11684599.17354</v>
      </c>
      <c r="G7" s="921">
        <v>325027.62491672998</v>
      </c>
      <c r="H7" s="921">
        <v>5323394.6767035201</v>
      </c>
      <c r="I7" s="921">
        <v>6186680.0622267304</v>
      </c>
      <c r="J7" s="922">
        <v>19024676.308643501</v>
      </c>
      <c r="K7" s="533"/>
      <c r="L7" s="533"/>
      <c r="M7" s="533"/>
      <c r="N7" s="533"/>
    </row>
    <row r="8" spans="1:14" s="414" customFormat="1" ht="15" customHeight="1">
      <c r="A8" s="918" t="s">
        <v>822</v>
      </c>
      <c r="B8" s="919" t="s">
        <v>1156</v>
      </c>
      <c r="C8" s="921">
        <v>3113064.2780519798</v>
      </c>
      <c r="D8" s="921">
        <v>625358.59335773205</v>
      </c>
      <c r="E8" s="922">
        <v>18133403.569587901</v>
      </c>
      <c r="F8" s="921">
        <v>1107610.45087847</v>
      </c>
      <c r="G8" s="921">
        <v>599167.61899482599</v>
      </c>
      <c r="H8" s="921">
        <v>1112842.24745819</v>
      </c>
      <c r="I8" s="922">
        <v>21845635.466634698</v>
      </c>
      <c r="J8" s="921">
        <v>2845811.2916943999</v>
      </c>
      <c r="K8" s="533"/>
      <c r="L8" s="533"/>
      <c r="M8" s="533"/>
      <c r="N8" s="533"/>
    </row>
    <row r="9" spans="1:14" s="414" customFormat="1" ht="27" customHeight="1">
      <c r="A9" s="918" t="s">
        <v>828</v>
      </c>
      <c r="B9" s="919" t="s">
        <v>824</v>
      </c>
      <c r="C9" s="920">
        <v>1493.94218</v>
      </c>
      <c r="D9" s="920">
        <v>3309.73477</v>
      </c>
      <c r="E9" s="921">
        <v>125349.38966</v>
      </c>
      <c r="F9" s="920">
        <v>0</v>
      </c>
      <c r="G9" s="920">
        <v>1806.31142931</v>
      </c>
      <c r="H9" s="920">
        <v>211.99135000000001</v>
      </c>
      <c r="I9" s="921">
        <v>128649.64326931001</v>
      </c>
      <c r="J9" s="920">
        <v>3521.7261199999998</v>
      </c>
      <c r="K9" s="533"/>
      <c r="L9" s="533"/>
      <c r="M9" s="533"/>
      <c r="N9" s="533"/>
    </row>
    <row r="10" spans="1:14" s="414" customFormat="1" ht="15" customHeight="1">
      <c r="A10" s="918" t="s">
        <v>829</v>
      </c>
      <c r="B10" s="919" t="s">
        <v>1157</v>
      </c>
      <c r="C10" s="921">
        <v>149766.28121630001</v>
      </c>
      <c r="D10" s="920">
        <v>3817.3016564</v>
      </c>
      <c r="E10" s="921">
        <v>364556.98416084697</v>
      </c>
      <c r="F10" s="920">
        <v>0</v>
      </c>
      <c r="G10" s="920">
        <v>2897.098651541</v>
      </c>
      <c r="H10" s="920">
        <v>348.32464383500002</v>
      </c>
      <c r="I10" s="921">
        <v>517220.36402868899</v>
      </c>
      <c r="J10" s="920">
        <v>4165.6263002349997</v>
      </c>
      <c r="K10" s="533"/>
      <c r="L10" s="533"/>
      <c r="M10" s="533"/>
      <c r="N10" s="533"/>
    </row>
    <row r="11" spans="1:14" s="414" customFormat="1" ht="18" customHeight="1">
      <c r="A11" s="1363" t="s">
        <v>780</v>
      </c>
      <c r="B11" s="1364"/>
      <c r="C11" s="1364"/>
      <c r="D11" s="1364"/>
      <c r="E11" s="1364"/>
      <c r="F11" s="1364"/>
      <c r="G11" s="1364"/>
      <c r="H11" s="1364"/>
      <c r="I11" s="1364"/>
      <c r="J11" s="1365"/>
      <c r="K11" s="533"/>
      <c r="L11" s="533"/>
      <c r="M11" s="533"/>
      <c r="N11" s="533"/>
    </row>
    <row r="12" spans="1:14" s="414" customFormat="1" ht="27" customHeight="1">
      <c r="A12" s="918" t="s">
        <v>825</v>
      </c>
      <c r="B12" s="919" t="s">
        <v>818</v>
      </c>
      <c r="C12" s="474">
        <v>600</v>
      </c>
      <c r="D12" s="474">
        <v>496</v>
      </c>
      <c r="E12" s="474">
        <v>5770</v>
      </c>
      <c r="F12" s="474">
        <v>9492</v>
      </c>
      <c r="G12" s="474">
        <v>2444</v>
      </c>
      <c r="H12" s="474">
        <v>745</v>
      </c>
      <c r="I12" s="474">
        <v>8814</v>
      </c>
      <c r="J12" s="474">
        <v>10733</v>
      </c>
      <c r="K12" s="533"/>
      <c r="L12" s="533"/>
      <c r="M12" s="533"/>
      <c r="N12" s="533"/>
    </row>
    <row r="13" spans="1:14" s="414" customFormat="1" ht="15" customHeight="1">
      <c r="A13" s="918" t="s">
        <v>826</v>
      </c>
      <c r="B13" s="919" t="s">
        <v>818</v>
      </c>
      <c r="C13" s="474">
        <v>7239</v>
      </c>
      <c r="D13" s="474">
        <v>4473</v>
      </c>
      <c r="E13" s="474">
        <v>5915</v>
      </c>
      <c r="F13" s="474">
        <v>9806</v>
      </c>
      <c r="G13" s="474">
        <v>20345</v>
      </c>
      <c r="H13" s="474">
        <v>2358</v>
      </c>
      <c r="I13" s="474">
        <v>33499</v>
      </c>
      <c r="J13" s="474">
        <v>16637</v>
      </c>
      <c r="K13" s="533"/>
      <c r="L13" s="533"/>
      <c r="M13" s="533"/>
      <c r="N13" s="533"/>
    </row>
    <row r="14" spans="1:14" s="414" customFormat="1" ht="15" customHeight="1">
      <c r="A14" s="918" t="s">
        <v>820</v>
      </c>
      <c r="B14" s="919" t="s">
        <v>827</v>
      </c>
      <c r="C14" s="474">
        <v>3253.16</v>
      </c>
      <c r="D14" s="474">
        <v>173172.43</v>
      </c>
      <c r="E14" s="475">
        <v>2436667.7200000002</v>
      </c>
      <c r="F14" s="475">
        <v>1782133.25</v>
      </c>
      <c r="G14" s="475">
        <v>276556.53999999998</v>
      </c>
      <c r="H14" s="475">
        <v>147331.07999999999</v>
      </c>
      <c r="I14" s="475">
        <v>2716477.41</v>
      </c>
      <c r="J14" s="475">
        <v>2102636.7599999998</v>
      </c>
      <c r="K14" s="533"/>
      <c r="L14" s="533"/>
      <c r="M14" s="533"/>
      <c r="N14" s="533"/>
    </row>
    <row r="15" spans="1:14" s="414" customFormat="1" ht="15" customHeight="1">
      <c r="A15" s="918" t="s">
        <v>822</v>
      </c>
      <c r="B15" s="919" t="s">
        <v>823</v>
      </c>
      <c r="C15" s="474">
        <v>77140.73</v>
      </c>
      <c r="D15" s="474">
        <v>47084.76</v>
      </c>
      <c r="E15" s="475">
        <v>2371792.12</v>
      </c>
      <c r="F15" s="475">
        <v>141533.76999999999</v>
      </c>
      <c r="G15" s="475">
        <v>133830.06</v>
      </c>
      <c r="H15" s="474">
        <v>27765.13</v>
      </c>
      <c r="I15" s="475">
        <v>2582762.91</v>
      </c>
      <c r="J15" s="475">
        <v>216383.66</v>
      </c>
      <c r="K15" s="533"/>
      <c r="L15" s="533"/>
      <c r="M15" s="533"/>
      <c r="N15" s="533"/>
    </row>
    <row r="16" spans="1:14" s="414" customFormat="1" ht="27" customHeight="1">
      <c r="A16" s="918" t="s">
        <v>828</v>
      </c>
      <c r="B16" s="919" t="s">
        <v>827</v>
      </c>
      <c r="C16" s="474">
        <v>59.48</v>
      </c>
      <c r="D16" s="474">
        <v>0</v>
      </c>
      <c r="E16" s="475">
        <v>154114.72</v>
      </c>
      <c r="F16" s="474">
        <v>0</v>
      </c>
      <c r="G16" s="474">
        <v>46168.73</v>
      </c>
      <c r="H16" s="474">
        <v>0</v>
      </c>
      <c r="I16" s="475">
        <v>200342.93</v>
      </c>
      <c r="J16" s="474">
        <v>0</v>
      </c>
      <c r="K16" s="533"/>
      <c r="L16" s="533"/>
      <c r="M16" s="533"/>
      <c r="N16" s="533"/>
    </row>
    <row r="17" spans="1:14" s="414" customFormat="1" ht="15" customHeight="1">
      <c r="A17" s="918" t="s">
        <v>829</v>
      </c>
      <c r="B17" s="919" t="s">
        <v>823</v>
      </c>
      <c r="C17" s="474">
        <v>398.33</v>
      </c>
      <c r="D17" s="474">
        <v>0</v>
      </c>
      <c r="E17" s="475">
        <v>185245.23</v>
      </c>
      <c r="F17" s="474">
        <v>0</v>
      </c>
      <c r="G17" s="474">
        <v>19116.05</v>
      </c>
      <c r="H17" s="474">
        <v>0</v>
      </c>
      <c r="I17" s="475">
        <v>204759.61</v>
      </c>
      <c r="J17" s="474">
        <v>0</v>
      </c>
      <c r="K17" s="533"/>
      <c r="L17" s="533"/>
      <c r="M17" s="533"/>
      <c r="N17" s="533"/>
    </row>
    <row r="18" spans="1:14" s="414" customFormat="1" ht="14.25" customHeight="1">
      <c r="A18" s="1362" t="s">
        <v>526</v>
      </c>
      <c r="B18" s="1362"/>
      <c r="C18" s="1362"/>
      <c r="D18" s="1362"/>
      <c r="E18" s="1362"/>
      <c r="F18" s="1362"/>
      <c r="G18" s="1362"/>
      <c r="H18" s="1362"/>
      <c r="I18" s="1362"/>
      <c r="J18" s="1362"/>
    </row>
    <row r="19" spans="1:14" s="414" customFormat="1" ht="14.25" customHeight="1">
      <c r="A19" s="1362" t="s">
        <v>830</v>
      </c>
      <c r="B19" s="1362"/>
      <c r="C19" s="1362"/>
      <c r="D19" s="1362"/>
      <c r="E19" s="1362"/>
      <c r="F19" s="1362"/>
      <c r="G19" s="1362"/>
      <c r="H19" s="1362"/>
      <c r="I19" s="1362"/>
      <c r="J19" s="1362"/>
    </row>
    <row r="20" spans="1:14" s="414" customFormat="1" ht="14.25" customHeight="1">
      <c r="A20" s="1362" t="s">
        <v>831</v>
      </c>
      <c r="B20" s="1362"/>
      <c r="C20" s="1362"/>
      <c r="D20" s="1362"/>
      <c r="E20" s="1362"/>
      <c r="F20" s="1362"/>
      <c r="G20" s="1362"/>
      <c r="H20" s="1362"/>
      <c r="I20" s="1362"/>
      <c r="J20" s="1362"/>
    </row>
    <row r="21" spans="1:14" s="414" customFormat="1" ht="13.5" customHeight="1">
      <c r="A21" s="1362" t="s">
        <v>1148</v>
      </c>
      <c r="B21" s="1362"/>
      <c r="C21" s="1362"/>
      <c r="D21" s="1362"/>
      <c r="E21" s="1362"/>
      <c r="F21" s="1362"/>
      <c r="G21" s="1362"/>
      <c r="H21" s="1362"/>
      <c r="I21" s="1362"/>
      <c r="J21" s="1362"/>
    </row>
    <row r="22" spans="1:14" s="414" customFormat="1">
      <c r="A22" s="1362" t="s">
        <v>803</v>
      </c>
      <c r="B22" s="1362"/>
      <c r="C22" s="1362"/>
      <c r="D22" s="1362"/>
      <c r="E22" s="1362"/>
      <c r="F22" s="1362"/>
      <c r="G22" s="1362"/>
      <c r="H22" s="1362"/>
      <c r="I22" s="1362"/>
      <c r="J22" s="1362"/>
    </row>
  </sheetData>
  <mergeCells count="13">
    <mergeCell ref="A22:J22"/>
    <mergeCell ref="A4:J4"/>
    <mergeCell ref="A11:J11"/>
    <mergeCell ref="A18:J18"/>
    <mergeCell ref="A19:J19"/>
    <mergeCell ref="A20:J20"/>
    <mergeCell ref="A21:J21"/>
    <mergeCell ref="I2:J2"/>
    <mergeCell ref="A2:A3"/>
    <mergeCell ref="B2:B3"/>
    <mergeCell ref="C2:D2"/>
    <mergeCell ref="E2:F2"/>
    <mergeCell ref="G2:H2"/>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Q30"/>
  <sheetViews>
    <sheetView zoomScaleNormal="100" zoomScaleSheetLayoutView="145" workbookViewId="0">
      <selection activeCell="P16" sqref="P16"/>
    </sheetView>
  </sheetViews>
  <sheetFormatPr defaultColWidth="9.140625" defaultRowHeight="12.75"/>
  <cols>
    <col min="1" max="1" width="9.140625" style="534" customWidth="1"/>
    <col min="2" max="2" width="18.5703125" style="534" customWidth="1"/>
    <col min="3" max="3" width="10.140625" style="534" bestFit="1" customWidth="1"/>
    <col min="4" max="4" width="11.42578125" style="534" customWidth="1"/>
    <col min="5" max="5" width="7.42578125" style="534" bestFit="1" customWidth="1"/>
    <col min="6" max="6" width="7.140625" style="534" bestFit="1" customWidth="1"/>
    <col min="7" max="7" width="8.7109375" style="534" bestFit="1" customWidth="1"/>
    <col min="8" max="8" width="8.7109375" style="534" customWidth="1"/>
    <col min="9" max="9" width="10.42578125" style="534" customWidth="1"/>
    <col min="10" max="10" width="8.7109375" style="534" customWidth="1"/>
    <col min="11" max="11" width="6.7109375" style="534" bestFit="1" customWidth="1"/>
    <col min="12" max="12" width="10.140625" style="534" bestFit="1" customWidth="1"/>
    <col min="13" max="16384" width="9.140625" style="534"/>
  </cols>
  <sheetData>
    <row r="1" spans="1:17" ht="15.75" thickBot="1">
      <c r="A1" s="578" t="s">
        <v>832</v>
      </c>
      <c r="B1" s="578"/>
      <c r="C1" s="578"/>
      <c r="D1" s="578"/>
      <c r="E1" s="578"/>
      <c r="F1" s="578"/>
      <c r="G1" s="578"/>
      <c r="H1" s="578"/>
      <c r="I1" s="578"/>
      <c r="J1" s="578"/>
      <c r="K1" s="578"/>
    </row>
    <row r="2" spans="1:17" ht="15">
      <c r="A2" s="1371" t="s">
        <v>833</v>
      </c>
      <c r="B2" s="1373" t="s">
        <v>764</v>
      </c>
      <c r="C2" s="1375" t="s">
        <v>834</v>
      </c>
      <c r="D2" s="1376"/>
      <c r="E2" s="1376"/>
      <c r="F2" s="1376"/>
      <c r="G2" s="1376"/>
      <c r="H2" s="1377"/>
      <c r="I2" s="1366" t="s">
        <v>835</v>
      </c>
      <c r="J2" s="1366"/>
      <c r="K2" s="1366"/>
      <c r="L2" s="1367"/>
    </row>
    <row r="3" spans="1:17" ht="51">
      <c r="A3" s="1372"/>
      <c r="B3" s="1374"/>
      <c r="C3" s="961" t="s">
        <v>836</v>
      </c>
      <c r="D3" s="778" t="s">
        <v>837</v>
      </c>
      <c r="E3" s="961" t="s">
        <v>838</v>
      </c>
      <c r="F3" s="961" t="s">
        <v>839</v>
      </c>
      <c r="G3" s="778" t="s">
        <v>840</v>
      </c>
      <c r="H3" s="778" t="s">
        <v>841</v>
      </c>
      <c r="I3" s="961" t="s">
        <v>836</v>
      </c>
      <c r="J3" s="778" t="s">
        <v>837</v>
      </c>
      <c r="K3" s="961" t="s">
        <v>838</v>
      </c>
      <c r="L3" s="579" t="s">
        <v>839</v>
      </c>
    </row>
    <row r="4" spans="1:17">
      <c r="A4" s="1368" t="s">
        <v>842</v>
      </c>
      <c r="B4" s="580" t="s">
        <v>843</v>
      </c>
      <c r="C4" s="581">
        <v>23</v>
      </c>
      <c r="D4" s="581">
        <v>1</v>
      </c>
      <c r="E4" s="581">
        <v>0</v>
      </c>
      <c r="F4" s="581">
        <v>0</v>
      </c>
      <c r="G4" s="581">
        <v>0</v>
      </c>
      <c r="H4" s="582">
        <v>1</v>
      </c>
      <c r="I4" s="582">
        <v>7</v>
      </c>
      <c r="J4" s="581">
        <v>0</v>
      </c>
      <c r="K4" s="581">
        <v>0</v>
      </c>
      <c r="L4" s="583">
        <v>0</v>
      </c>
      <c r="M4" s="584"/>
    </row>
    <row r="5" spans="1:17">
      <c r="A5" s="1368"/>
      <c r="B5" s="580" t="s">
        <v>844</v>
      </c>
      <c r="C5" s="581">
        <v>23</v>
      </c>
      <c r="D5" s="581">
        <v>1</v>
      </c>
      <c r="E5" s="581">
        <v>0</v>
      </c>
      <c r="F5" s="581">
        <v>0</v>
      </c>
      <c r="G5" s="581">
        <v>0</v>
      </c>
      <c r="H5" s="582">
        <v>1</v>
      </c>
      <c r="I5" s="582">
        <v>7</v>
      </c>
      <c r="J5" s="581">
        <v>0</v>
      </c>
      <c r="K5" s="581">
        <v>0</v>
      </c>
      <c r="L5" s="583">
        <v>0</v>
      </c>
      <c r="M5" s="584"/>
    </row>
    <row r="6" spans="1:17">
      <c r="A6" s="1368"/>
      <c r="B6" s="580" t="s">
        <v>845</v>
      </c>
      <c r="C6" s="581">
        <v>16</v>
      </c>
      <c r="D6" s="581">
        <v>1</v>
      </c>
      <c r="E6" s="581">
        <v>0</v>
      </c>
      <c r="F6" s="581">
        <v>0</v>
      </c>
      <c r="G6" s="581">
        <v>0</v>
      </c>
      <c r="H6" s="582">
        <v>2</v>
      </c>
      <c r="I6" s="582">
        <v>3</v>
      </c>
      <c r="J6" s="581">
        <v>0</v>
      </c>
      <c r="K6" s="581">
        <v>0</v>
      </c>
      <c r="L6" s="583">
        <v>0</v>
      </c>
      <c r="M6" s="584"/>
    </row>
    <row r="7" spans="1:17">
      <c r="A7" s="1368" t="s">
        <v>846</v>
      </c>
      <c r="B7" s="580" t="s">
        <v>843</v>
      </c>
      <c r="C7" s="585">
        <v>6</v>
      </c>
      <c r="D7" s="585">
        <v>5</v>
      </c>
      <c r="E7" s="585">
        <v>2</v>
      </c>
      <c r="F7" s="585">
        <v>2</v>
      </c>
      <c r="G7" s="585">
        <v>0</v>
      </c>
      <c r="H7" s="585">
        <v>2</v>
      </c>
      <c r="I7" s="585">
        <v>0</v>
      </c>
      <c r="J7" s="585">
        <v>2</v>
      </c>
      <c r="K7" s="585">
        <v>2</v>
      </c>
      <c r="L7" s="583">
        <v>1</v>
      </c>
    </row>
    <row r="8" spans="1:17">
      <c r="A8" s="1368"/>
      <c r="B8" s="580" t="s">
        <v>844</v>
      </c>
      <c r="C8" s="585">
        <v>6</v>
      </c>
      <c r="D8" s="585">
        <v>5</v>
      </c>
      <c r="E8" s="585">
        <v>2</v>
      </c>
      <c r="F8" s="585">
        <v>2</v>
      </c>
      <c r="G8" s="585">
        <v>0</v>
      </c>
      <c r="H8" s="585">
        <v>2</v>
      </c>
      <c r="I8" s="585">
        <v>0</v>
      </c>
      <c r="J8" s="585">
        <v>2</v>
      </c>
      <c r="K8" s="585">
        <v>2</v>
      </c>
      <c r="L8" s="583">
        <v>1</v>
      </c>
    </row>
    <row r="9" spans="1:17">
      <c r="A9" s="1368"/>
      <c r="B9" s="580" t="s">
        <v>845</v>
      </c>
      <c r="C9" s="585">
        <v>5</v>
      </c>
      <c r="D9" s="585">
        <v>5</v>
      </c>
      <c r="E9" s="585">
        <v>2</v>
      </c>
      <c r="F9" s="585">
        <v>2</v>
      </c>
      <c r="G9" s="585">
        <v>0</v>
      </c>
      <c r="H9" s="585">
        <v>2</v>
      </c>
      <c r="I9" s="585">
        <v>0</v>
      </c>
      <c r="J9" s="585">
        <v>2</v>
      </c>
      <c r="K9" s="585">
        <v>2</v>
      </c>
      <c r="L9" s="583">
        <v>1</v>
      </c>
    </row>
    <row r="10" spans="1:17">
      <c r="A10" s="1368" t="s">
        <v>847</v>
      </c>
      <c r="B10" s="580" t="s">
        <v>843</v>
      </c>
      <c r="C10" s="585">
        <v>9</v>
      </c>
      <c r="D10" s="585">
        <v>1</v>
      </c>
      <c r="E10" s="585">
        <v>0</v>
      </c>
      <c r="F10" s="585">
        <v>0</v>
      </c>
      <c r="G10" s="581">
        <v>0</v>
      </c>
      <c r="H10" s="585">
        <v>0</v>
      </c>
      <c r="I10" s="585">
        <v>0</v>
      </c>
      <c r="J10" s="585">
        <v>0</v>
      </c>
      <c r="K10" s="585">
        <v>0</v>
      </c>
      <c r="L10" s="586">
        <v>0</v>
      </c>
      <c r="N10" s="534" t="s">
        <v>848</v>
      </c>
    </row>
    <row r="11" spans="1:17">
      <c r="A11" s="1368"/>
      <c r="B11" s="580" t="s">
        <v>844</v>
      </c>
      <c r="C11" s="585">
        <v>9</v>
      </c>
      <c r="D11" s="585">
        <v>1</v>
      </c>
      <c r="E11" s="585">
        <v>0</v>
      </c>
      <c r="F11" s="585">
        <v>0</v>
      </c>
      <c r="G11" s="581">
        <v>0</v>
      </c>
      <c r="H11" s="585">
        <v>0</v>
      </c>
      <c r="I11" s="585">
        <v>0</v>
      </c>
      <c r="J11" s="585">
        <v>0</v>
      </c>
      <c r="K11" s="585">
        <v>0</v>
      </c>
      <c r="L11" s="586">
        <v>0</v>
      </c>
    </row>
    <row r="12" spans="1:17">
      <c r="A12" s="1368"/>
      <c r="B12" s="580" t="s">
        <v>845</v>
      </c>
      <c r="C12" s="585">
        <v>1</v>
      </c>
      <c r="D12" s="585">
        <v>1</v>
      </c>
      <c r="E12" s="585">
        <v>0</v>
      </c>
      <c r="F12" s="585">
        <v>0</v>
      </c>
      <c r="G12" s="585">
        <v>0</v>
      </c>
      <c r="H12" s="879">
        <v>0</v>
      </c>
      <c r="I12" s="585">
        <v>0</v>
      </c>
      <c r="J12" s="585">
        <v>0</v>
      </c>
      <c r="K12" s="585">
        <v>0</v>
      </c>
      <c r="L12" s="583">
        <v>0</v>
      </c>
    </row>
    <row r="13" spans="1:17">
      <c r="A13" s="1368" t="s">
        <v>85</v>
      </c>
      <c r="B13" s="580" t="s">
        <v>843</v>
      </c>
      <c r="C13" s="585">
        <v>8</v>
      </c>
      <c r="D13" s="585">
        <v>3</v>
      </c>
      <c r="E13" s="585">
        <v>2</v>
      </c>
      <c r="F13" s="585">
        <v>2</v>
      </c>
      <c r="G13" s="585">
        <v>0</v>
      </c>
      <c r="H13" s="585">
        <v>0</v>
      </c>
      <c r="I13" s="585">
        <v>0</v>
      </c>
      <c r="J13" s="585">
        <v>0</v>
      </c>
      <c r="K13" s="585">
        <v>2</v>
      </c>
      <c r="L13" s="583">
        <v>0</v>
      </c>
      <c r="Q13" s="534" t="s">
        <v>848</v>
      </c>
    </row>
    <row r="14" spans="1:17">
      <c r="A14" s="1368"/>
      <c r="B14" s="580" t="s">
        <v>844</v>
      </c>
      <c r="C14" s="585">
        <v>8</v>
      </c>
      <c r="D14" s="585">
        <v>3</v>
      </c>
      <c r="E14" s="585">
        <v>2</v>
      </c>
      <c r="F14" s="585">
        <v>2</v>
      </c>
      <c r="G14" s="585">
        <v>0</v>
      </c>
      <c r="H14" s="585">
        <v>0</v>
      </c>
      <c r="I14" s="585">
        <v>0</v>
      </c>
      <c r="J14" s="585">
        <v>0</v>
      </c>
      <c r="K14" s="585">
        <v>2</v>
      </c>
      <c r="L14" s="583">
        <v>0</v>
      </c>
    </row>
    <row r="15" spans="1:17">
      <c r="A15" s="1368"/>
      <c r="B15" s="580" t="s">
        <v>845</v>
      </c>
      <c r="C15" s="585">
        <v>2</v>
      </c>
      <c r="D15" s="585">
        <v>0</v>
      </c>
      <c r="E15" s="585">
        <v>1</v>
      </c>
      <c r="F15" s="585">
        <v>0</v>
      </c>
      <c r="G15" s="585">
        <v>0</v>
      </c>
      <c r="H15" s="585">
        <v>0</v>
      </c>
      <c r="I15" s="585">
        <v>0</v>
      </c>
      <c r="J15" s="585">
        <v>0</v>
      </c>
      <c r="K15" s="585">
        <v>2</v>
      </c>
      <c r="L15" s="583">
        <v>0</v>
      </c>
      <c r="O15" s="534" t="s">
        <v>848</v>
      </c>
    </row>
    <row r="16" spans="1:17">
      <c r="A16" s="1368" t="s">
        <v>86</v>
      </c>
      <c r="B16" s="580" t="s">
        <v>843</v>
      </c>
      <c r="C16" s="585">
        <v>1</v>
      </c>
      <c r="D16" s="585" t="s">
        <v>1191</v>
      </c>
      <c r="E16" s="587" t="s">
        <v>849</v>
      </c>
      <c r="F16" s="585">
        <v>1</v>
      </c>
      <c r="G16" s="585">
        <v>0</v>
      </c>
      <c r="H16" s="588">
        <v>0</v>
      </c>
      <c r="I16" s="585">
        <v>0</v>
      </c>
      <c r="J16" s="589">
        <v>1</v>
      </c>
      <c r="K16" s="585">
        <v>2</v>
      </c>
      <c r="L16" s="585">
        <v>0</v>
      </c>
    </row>
    <row r="17" spans="1:14">
      <c r="A17" s="1368"/>
      <c r="B17" s="580" t="s">
        <v>844</v>
      </c>
      <c r="C17" s="585">
        <v>1</v>
      </c>
      <c r="D17" s="585">
        <v>1</v>
      </c>
      <c r="E17" s="587">
        <v>2</v>
      </c>
      <c r="F17" s="585">
        <v>1</v>
      </c>
      <c r="G17" s="585">
        <v>0</v>
      </c>
      <c r="H17" s="585">
        <v>0</v>
      </c>
      <c r="I17" s="585">
        <v>0</v>
      </c>
      <c r="J17" s="589">
        <v>1</v>
      </c>
      <c r="K17" s="585">
        <v>2</v>
      </c>
      <c r="L17" s="585">
        <v>0</v>
      </c>
    </row>
    <row r="18" spans="1:14" ht="13.5" thickBot="1">
      <c r="A18" s="1369"/>
      <c r="B18" s="590" t="s">
        <v>845</v>
      </c>
      <c r="C18" s="591">
        <v>1</v>
      </c>
      <c r="D18" s="591">
        <v>0</v>
      </c>
      <c r="E18" s="787">
        <v>1</v>
      </c>
      <c r="F18" s="591" t="s">
        <v>1192</v>
      </c>
      <c r="G18" s="591">
        <v>0</v>
      </c>
      <c r="H18" s="591">
        <v>0</v>
      </c>
      <c r="I18" s="591">
        <v>0</v>
      </c>
      <c r="J18" s="592">
        <v>0</v>
      </c>
      <c r="K18" s="591">
        <v>1</v>
      </c>
      <c r="L18" s="591">
        <v>0</v>
      </c>
    </row>
    <row r="19" spans="1:14" ht="15" customHeight="1">
      <c r="A19" s="1370" t="s">
        <v>1193</v>
      </c>
      <c r="B19" s="1370"/>
      <c r="C19" s="1370"/>
      <c r="D19" s="1370"/>
      <c r="E19" s="593"/>
      <c r="F19" s="593"/>
      <c r="G19" s="593"/>
      <c r="H19" s="593"/>
      <c r="I19" s="593"/>
      <c r="J19" s="593"/>
      <c r="K19" s="593"/>
      <c r="L19" s="593"/>
    </row>
    <row r="20" spans="1:14">
      <c r="A20" s="594" t="s">
        <v>850</v>
      </c>
      <c r="B20" s="595"/>
      <c r="C20" s="595"/>
      <c r="D20" s="595"/>
      <c r="E20" s="596"/>
      <c r="F20" s="596"/>
      <c r="G20" s="596"/>
      <c r="H20" s="596"/>
      <c r="I20" s="596"/>
      <c r="J20" s="596"/>
      <c r="K20" s="596"/>
      <c r="N20" s="534" t="s">
        <v>848</v>
      </c>
    </row>
    <row r="21" spans="1:14">
      <c r="B21" s="596"/>
      <c r="C21" s="596"/>
      <c r="D21" s="596"/>
      <c r="E21" s="596"/>
      <c r="F21" s="596"/>
      <c r="G21" s="596"/>
      <c r="H21" s="596"/>
      <c r="I21" s="596"/>
      <c r="J21" s="596"/>
      <c r="K21" s="596"/>
    </row>
    <row r="30" spans="1:14">
      <c r="E30" s="534" t="s">
        <v>848</v>
      </c>
    </row>
  </sheetData>
  <mergeCells count="10">
    <mergeCell ref="A16:A18"/>
    <mergeCell ref="A19:D19"/>
    <mergeCell ref="A2:A3"/>
    <mergeCell ref="B2:B3"/>
    <mergeCell ref="C2:H2"/>
    <mergeCell ref="I2:L2"/>
    <mergeCell ref="A4:A6"/>
    <mergeCell ref="A7:A9"/>
    <mergeCell ref="A10:A12"/>
    <mergeCell ref="A13:A15"/>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I12"/>
  <sheetViews>
    <sheetView zoomScaleNormal="100" zoomScaleSheetLayoutView="115" workbookViewId="0">
      <selection activeCell="D19" sqref="D19"/>
    </sheetView>
  </sheetViews>
  <sheetFormatPr defaultColWidth="9.140625" defaultRowHeight="12.75"/>
  <cols>
    <col min="1" max="1" width="15.7109375" style="598" customWidth="1"/>
    <col min="2" max="2" width="9" style="598" customWidth="1"/>
    <col min="3" max="4" width="10" style="598" customWidth="1"/>
    <col min="5" max="5" width="10.7109375" style="598" customWidth="1"/>
    <col min="6" max="16384" width="9.140625" style="598"/>
  </cols>
  <sheetData>
    <row r="1" spans="1:9" s="597" customFormat="1" ht="15.75" thickBot="1">
      <c r="A1" s="1378" t="s">
        <v>851</v>
      </c>
      <c r="B1" s="1378"/>
      <c r="C1" s="1378"/>
      <c r="D1" s="1378"/>
      <c r="E1" s="1378"/>
      <c r="F1" s="1378"/>
      <c r="G1" s="1378"/>
      <c r="H1" s="1378"/>
      <c r="I1" s="1378"/>
    </row>
    <row r="2" spans="1:9">
      <c r="A2" s="1379" t="s">
        <v>757</v>
      </c>
      <c r="B2" s="1381" t="s">
        <v>852</v>
      </c>
      <c r="C2" s="1382"/>
      <c r="D2" s="1382"/>
      <c r="E2" s="1383"/>
      <c r="F2" s="1381" t="s">
        <v>853</v>
      </c>
      <c r="G2" s="1382"/>
      <c r="H2" s="1382"/>
      <c r="I2" s="1383"/>
    </row>
    <row r="3" spans="1:9">
      <c r="A3" s="1380"/>
      <c r="B3" s="599" t="s">
        <v>854</v>
      </c>
      <c r="C3" s="600" t="s">
        <v>113</v>
      </c>
      <c r="D3" s="600" t="s">
        <v>114</v>
      </c>
      <c r="E3" s="601" t="s">
        <v>115</v>
      </c>
      <c r="F3" s="599" t="s">
        <v>854</v>
      </c>
      <c r="G3" s="600" t="s">
        <v>113</v>
      </c>
      <c r="H3" s="600" t="s">
        <v>114</v>
      </c>
      <c r="I3" s="601" t="s">
        <v>115</v>
      </c>
    </row>
    <row r="4" spans="1:9" s="603" customFormat="1">
      <c r="A4" s="874" t="s">
        <v>600</v>
      </c>
      <c r="B4" s="602">
        <v>8252.44</v>
      </c>
      <c r="C4" s="602">
        <v>11201.11</v>
      </c>
      <c r="D4" s="602">
        <v>7866.92</v>
      </c>
      <c r="E4" s="602">
        <v>10415.06</v>
      </c>
      <c r="F4" s="602">
        <v>3176.19</v>
      </c>
      <c r="G4" s="602">
        <v>4231.33</v>
      </c>
      <c r="H4" s="602">
        <v>3027.91</v>
      </c>
      <c r="I4" s="602">
        <v>4220.97</v>
      </c>
    </row>
    <row r="5" spans="1:9" s="603" customFormat="1">
      <c r="A5" s="874" t="s">
        <v>1160</v>
      </c>
      <c r="B5" s="602">
        <v>10413.799999999999</v>
      </c>
      <c r="C5" s="602">
        <v>11262.39</v>
      </c>
      <c r="D5" s="602">
        <v>10399.57</v>
      </c>
      <c r="E5" s="602">
        <f>E6</f>
        <v>11126.85</v>
      </c>
      <c r="F5" s="602">
        <v>4223.54</v>
      </c>
      <c r="G5" s="602">
        <v>5076.9799999999996</v>
      </c>
      <c r="H5" s="602">
        <v>4223.54</v>
      </c>
      <c r="I5" s="602">
        <f>I6</f>
        <v>4711.3100000000004</v>
      </c>
    </row>
    <row r="6" spans="1:9">
      <c r="A6" s="605">
        <v>44287</v>
      </c>
      <c r="B6" s="604">
        <v>10413.799999999999</v>
      </c>
      <c r="C6" s="604">
        <v>11262.39</v>
      </c>
      <c r="D6" s="604">
        <v>10399.57</v>
      </c>
      <c r="E6" s="604">
        <v>11126.85</v>
      </c>
      <c r="F6" s="604">
        <v>4223.54</v>
      </c>
      <c r="G6" s="604">
        <v>5076.9799999999996</v>
      </c>
      <c r="H6" s="604">
        <v>4223.54</v>
      </c>
      <c r="I6" s="604">
        <v>4711.3100000000004</v>
      </c>
    </row>
    <row r="7" spans="1:9">
      <c r="A7" s="598" t="str">
        <f>'[1]1'!A8</f>
        <v>$ indicates as on April 30, 2021</v>
      </c>
      <c r="B7" s="603"/>
      <c r="C7" s="603"/>
      <c r="D7" s="606"/>
      <c r="E7" s="880"/>
      <c r="F7" s="607"/>
      <c r="G7" s="607"/>
      <c r="H7" s="607"/>
      <c r="I7" s="607"/>
    </row>
    <row r="8" spans="1:9" s="603" customFormat="1">
      <c r="A8" s="608" t="s">
        <v>855</v>
      </c>
      <c r="B8" s="609"/>
      <c r="C8" s="609"/>
      <c r="D8" s="607"/>
      <c r="E8" s="607"/>
      <c r="F8" s="607"/>
      <c r="G8" s="607"/>
      <c r="H8" s="607" t="s">
        <v>848</v>
      </c>
      <c r="I8" s="607"/>
    </row>
    <row r="9" spans="1:9" s="603" customFormat="1">
      <c r="A9" s="607"/>
      <c r="B9" s="610"/>
      <c r="C9" s="607"/>
      <c r="D9" s="607"/>
      <c r="E9" s="607"/>
      <c r="F9" s="607"/>
      <c r="G9" s="607"/>
      <c r="H9" s="607"/>
      <c r="I9" s="607"/>
    </row>
    <row r="12" spans="1:9">
      <c r="G12" s="598" t="s">
        <v>848</v>
      </c>
    </row>
  </sheetData>
  <mergeCells count="4">
    <mergeCell ref="A1:I1"/>
    <mergeCell ref="A2:A3"/>
    <mergeCell ref="B2:E2"/>
    <mergeCell ref="F2:I2"/>
  </mergeCells>
  <pageMargins left="0.7" right="0.7" top="0.75" bottom="0.75" header="0.3" footer="0.3"/>
  <pageSetup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X42"/>
  <sheetViews>
    <sheetView zoomScaleNormal="100" zoomScaleSheetLayoutView="130" workbookViewId="0">
      <selection activeCell="J27" sqref="J27"/>
    </sheetView>
  </sheetViews>
  <sheetFormatPr defaultColWidth="9.140625" defaultRowHeight="12.75"/>
  <cols>
    <col min="1" max="1" width="9.140625" style="611" customWidth="1"/>
    <col min="2" max="2" width="7.140625" style="611" customWidth="1"/>
    <col min="3" max="3" width="11.28515625" style="611" bestFit="1" customWidth="1"/>
    <col min="4" max="5" width="10" style="611" customWidth="1"/>
    <col min="6" max="6" width="9.5703125" style="611" customWidth="1"/>
    <col min="7" max="7" width="11.140625" style="611" customWidth="1"/>
    <col min="8" max="8" width="10.7109375" style="611" customWidth="1"/>
    <col min="9" max="9" width="9.5703125" style="611" customWidth="1"/>
    <col min="10" max="10" width="12.5703125" style="611" customWidth="1"/>
    <col min="11" max="11" width="8.85546875" style="611" customWidth="1"/>
    <col min="12" max="12" width="11.140625" style="611" customWidth="1"/>
    <col min="13" max="13" width="11.5703125" style="611" customWidth="1"/>
    <col min="14" max="14" width="13" style="611" customWidth="1"/>
    <col min="15" max="15" width="10.42578125" style="630" customWidth="1"/>
    <col min="16" max="16" width="12.42578125" style="611" bestFit="1" customWidth="1"/>
    <col min="17" max="20" width="8.5703125" style="611" customWidth="1"/>
    <col min="21" max="21" width="11" style="611" customWidth="1"/>
    <col min="22" max="22" width="9.7109375" style="611" customWidth="1"/>
    <col min="23" max="23" width="9.140625" style="611"/>
    <col min="24" max="24" width="10.5703125" style="611" customWidth="1"/>
    <col min="25" max="16384" width="9.140625" style="611"/>
  </cols>
  <sheetData>
    <row r="1" spans="1:24" s="612" customFormat="1" ht="15">
      <c r="A1" s="1397" t="s">
        <v>856</v>
      </c>
      <c r="B1" s="1397"/>
      <c r="C1" s="1397"/>
      <c r="D1" s="1397"/>
      <c r="E1" s="1397"/>
      <c r="F1" s="1397"/>
      <c r="G1" s="1397"/>
      <c r="H1" s="1397"/>
      <c r="I1" s="1397"/>
      <c r="J1" s="1397"/>
      <c r="K1" s="1397"/>
      <c r="L1" s="1397"/>
      <c r="M1" s="1397"/>
      <c r="N1" s="1397"/>
      <c r="O1" s="1397"/>
      <c r="P1" s="1397"/>
      <c r="Q1" s="1397"/>
      <c r="R1" s="963"/>
      <c r="S1" s="963"/>
      <c r="T1" s="963"/>
      <c r="U1" s="611"/>
    </row>
    <row r="2" spans="1:24" s="612" customFormat="1" ht="15.75">
      <c r="A2" s="1398" t="s">
        <v>834</v>
      </c>
      <c r="B2" s="1399"/>
      <c r="C2" s="1399"/>
      <c r="D2" s="1399"/>
      <c r="E2" s="1399"/>
      <c r="F2" s="1399"/>
      <c r="G2" s="1399"/>
      <c r="H2" s="1399"/>
      <c r="I2" s="1399"/>
      <c r="J2" s="1399"/>
      <c r="K2" s="1399"/>
      <c r="L2" s="1399"/>
      <c r="M2" s="1399"/>
      <c r="N2" s="1399"/>
      <c r="O2" s="1399"/>
      <c r="P2" s="1399"/>
      <c r="Q2" s="1399"/>
      <c r="R2" s="1399"/>
      <c r="S2" s="1399"/>
      <c r="T2" s="1399"/>
      <c r="U2" s="1399"/>
      <c r="V2" s="1399"/>
      <c r="W2" s="1399"/>
      <c r="X2" s="1400"/>
    </row>
    <row r="3" spans="1:24" s="613" customFormat="1" ht="27.75" customHeight="1">
      <c r="A3" s="1394" t="s">
        <v>757</v>
      </c>
      <c r="B3" s="1394" t="s">
        <v>857</v>
      </c>
      <c r="C3" s="1401" t="s">
        <v>836</v>
      </c>
      <c r="D3" s="1402"/>
      <c r="E3" s="1403"/>
      <c r="F3" s="1396" t="s">
        <v>858</v>
      </c>
      <c r="G3" s="1396"/>
      <c r="H3" s="1396"/>
      <c r="I3" s="1396" t="s">
        <v>859</v>
      </c>
      <c r="J3" s="1396"/>
      <c r="K3" s="1396"/>
      <c r="L3" s="1396" t="s">
        <v>860</v>
      </c>
      <c r="M3" s="1396"/>
      <c r="N3" s="1396"/>
      <c r="O3" s="1396" t="s">
        <v>861</v>
      </c>
      <c r="P3" s="1396"/>
      <c r="Q3" s="1396"/>
      <c r="R3" s="1404" t="s">
        <v>862</v>
      </c>
      <c r="S3" s="1405"/>
      <c r="T3" s="1406"/>
      <c r="U3" s="1404" t="s">
        <v>1125</v>
      </c>
      <c r="V3" s="1406"/>
      <c r="W3" s="1396" t="s">
        <v>863</v>
      </c>
      <c r="X3" s="1396"/>
    </row>
    <row r="4" spans="1:24" s="613" customFormat="1" ht="38.25" customHeight="1">
      <c r="A4" s="1395"/>
      <c r="B4" s="1395"/>
      <c r="C4" s="791" t="s">
        <v>864</v>
      </c>
      <c r="D4" s="791" t="s">
        <v>865</v>
      </c>
      <c r="E4" s="971" t="s">
        <v>1055</v>
      </c>
      <c r="F4" s="791" t="s">
        <v>864</v>
      </c>
      <c r="G4" s="791" t="s">
        <v>865</v>
      </c>
      <c r="H4" s="791" t="s">
        <v>1055</v>
      </c>
      <c r="I4" s="791" t="s">
        <v>864</v>
      </c>
      <c r="J4" s="791" t="s">
        <v>865</v>
      </c>
      <c r="K4" s="791" t="s">
        <v>1055</v>
      </c>
      <c r="L4" s="791" t="s">
        <v>866</v>
      </c>
      <c r="M4" s="791" t="s">
        <v>865</v>
      </c>
      <c r="N4" s="791" t="s">
        <v>1055</v>
      </c>
      <c r="O4" s="791" t="s">
        <v>867</v>
      </c>
      <c r="P4" s="791" t="s">
        <v>865</v>
      </c>
      <c r="Q4" s="791" t="s">
        <v>1055</v>
      </c>
      <c r="R4" s="791" t="s">
        <v>867</v>
      </c>
      <c r="S4" s="791" t="s">
        <v>865</v>
      </c>
      <c r="T4" s="791" t="s">
        <v>1055</v>
      </c>
      <c r="U4" s="791" t="s">
        <v>865</v>
      </c>
      <c r="V4" s="791" t="s">
        <v>1055</v>
      </c>
      <c r="W4" s="791" t="s">
        <v>1126</v>
      </c>
      <c r="X4" s="778" t="s">
        <v>1056</v>
      </c>
    </row>
    <row r="5" spans="1:24" s="596" customFormat="1">
      <c r="A5" s="614" t="s">
        <v>600</v>
      </c>
      <c r="B5" s="615">
        <v>255</v>
      </c>
      <c r="C5" s="615">
        <v>11359.998589999999</v>
      </c>
      <c r="D5" s="615">
        <v>1333632</v>
      </c>
      <c r="E5" s="615">
        <v>100919.82122300002</v>
      </c>
      <c r="F5" s="615">
        <v>37529.478999999992</v>
      </c>
      <c r="G5" s="615">
        <v>13540301</v>
      </c>
      <c r="H5" s="615">
        <v>1566342.0685924999</v>
      </c>
      <c r="I5" s="615">
        <v>397.55755047199995</v>
      </c>
      <c r="J5" s="615">
        <v>114667076</v>
      </c>
      <c r="K5" s="615">
        <v>4484298.1372878011</v>
      </c>
      <c r="L5" s="615">
        <v>334594.86160469503</v>
      </c>
      <c r="M5" s="615">
        <v>73822854</v>
      </c>
      <c r="N5" s="615">
        <v>1824983.2705999999</v>
      </c>
      <c r="O5" s="615">
        <v>531.47699999999998</v>
      </c>
      <c r="P5" s="615">
        <v>531477</v>
      </c>
      <c r="Q5" s="615">
        <v>40785.800889999999</v>
      </c>
      <c r="R5" s="615">
        <v>112.28899999999999</v>
      </c>
      <c r="S5" s="615">
        <v>112289</v>
      </c>
      <c r="T5" s="615">
        <v>7677.0457999999999</v>
      </c>
      <c r="U5" s="615">
        <v>204007629</v>
      </c>
      <c r="V5" s="615">
        <v>8025006.1443932988</v>
      </c>
      <c r="W5" s="615">
        <v>267731</v>
      </c>
      <c r="X5" s="615">
        <v>13088.3533905</v>
      </c>
    </row>
    <row r="6" spans="1:24" s="596" customFormat="1">
      <c r="A6" s="614" t="s">
        <v>1160</v>
      </c>
      <c r="B6" s="615">
        <f>SUM(B7)</f>
        <v>21</v>
      </c>
      <c r="C6" s="615">
        <f t="shared" ref="C6:P6" si="0">SUM(C7)</f>
        <v>1100.59187</v>
      </c>
      <c r="D6" s="615">
        <f t="shared" si="0"/>
        <v>138382</v>
      </c>
      <c r="E6" s="615">
        <f t="shared" si="0"/>
        <v>12916.562410199997</v>
      </c>
      <c r="F6" s="615">
        <f t="shared" si="0"/>
        <v>2428.721</v>
      </c>
      <c r="G6" s="615">
        <f t="shared" si="0"/>
        <v>737889</v>
      </c>
      <c r="H6" s="615">
        <f t="shared" si="0"/>
        <v>110892.90630999998</v>
      </c>
      <c r="I6" s="615">
        <f t="shared" si="0"/>
        <v>18.778200532999993</v>
      </c>
      <c r="J6" s="615">
        <f t="shared" si="0"/>
        <v>7480756</v>
      </c>
      <c r="K6" s="615">
        <f t="shared" si="0"/>
        <v>228710.35005439995</v>
      </c>
      <c r="L6" s="615">
        <f t="shared" si="0"/>
        <v>29276.521570484998</v>
      </c>
      <c r="M6" s="615">
        <f t="shared" si="0"/>
        <v>5447525</v>
      </c>
      <c r="N6" s="615">
        <f t="shared" si="0"/>
        <v>180214.38078499996</v>
      </c>
      <c r="O6" s="615">
        <f t="shared" si="0"/>
        <v>50.112000000000002</v>
      </c>
      <c r="P6" s="615">
        <f t="shared" si="0"/>
        <v>50112</v>
      </c>
      <c r="Q6" s="615">
        <f>SUM(Q7)</f>
        <v>3680.4404350000004</v>
      </c>
      <c r="R6" s="615">
        <f t="shared" ref="R6:V6" si="1">SUM(R7)</f>
        <v>24.195</v>
      </c>
      <c r="S6" s="615">
        <f t="shared" si="1"/>
        <v>24195</v>
      </c>
      <c r="T6" s="615">
        <f t="shared" si="1"/>
        <v>1775.1753149999997</v>
      </c>
      <c r="U6" s="615">
        <f t="shared" si="1"/>
        <v>13878859</v>
      </c>
      <c r="V6" s="615">
        <f t="shared" si="1"/>
        <v>538189.81530959986</v>
      </c>
      <c r="W6" s="615">
        <f>W7</f>
        <v>242808</v>
      </c>
      <c r="X6" s="615">
        <f>X7</f>
        <v>13908.639512100001</v>
      </c>
    </row>
    <row r="7" spans="1:24" s="617" customFormat="1">
      <c r="A7" s="616" t="s">
        <v>1194</v>
      </c>
      <c r="B7" s="619">
        <v>21</v>
      </c>
      <c r="C7" s="619">
        <v>1100.59187</v>
      </c>
      <c r="D7" s="619">
        <v>138382</v>
      </c>
      <c r="E7" s="620">
        <v>12916.562410199997</v>
      </c>
      <c r="F7" s="619">
        <v>2428.721</v>
      </c>
      <c r="G7" s="619">
        <v>737889</v>
      </c>
      <c r="H7" s="619">
        <v>110892.90630999998</v>
      </c>
      <c r="I7" s="619">
        <v>18.778200532999993</v>
      </c>
      <c r="J7" s="619">
        <v>7480756</v>
      </c>
      <c r="K7" s="619">
        <v>228710.35005439995</v>
      </c>
      <c r="L7" s="619">
        <v>29276.521570484998</v>
      </c>
      <c r="M7" s="619">
        <v>5447525</v>
      </c>
      <c r="N7" s="619">
        <v>180214.38078499996</v>
      </c>
      <c r="O7" s="619">
        <v>50.112000000000002</v>
      </c>
      <c r="P7" s="619">
        <v>50112</v>
      </c>
      <c r="Q7" s="619">
        <v>3680.4404350000004</v>
      </c>
      <c r="R7" s="619">
        <v>24.195</v>
      </c>
      <c r="S7" s="619">
        <v>24195</v>
      </c>
      <c r="T7" s="619">
        <v>1775.1753149999997</v>
      </c>
      <c r="U7" s="619">
        <v>13878859</v>
      </c>
      <c r="V7" s="619">
        <v>538189.81530959986</v>
      </c>
      <c r="W7" s="619">
        <v>242808</v>
      </c>
      <c r="X7" s="619">
        <v>13908.639512100001</v>
      </c>
    </row>
    <row r="8" spans="1:24" s="617" customFormat="1">
      <c r="A8" s="616"/>
      <c r="B8" s="619"/>
      <c r="C8" s="619"/>
      <c r="D8" s="619"/>
      <c r="E8" s="620"/>
      <c r="F8" s="619"/>
      <c r="G8" s="619"/>
      <c r="H8" s="619"/>
      <c r="I8" s="619"/>
      <c r="J8" s="619"/>
      <c r="K8" s="619"/>
      <c r="L8" s="619"/>
      <c r="M8" s="619"/>
      <c r="N8" s="619"/>
      <c r="O8" s="619"/>
      <c r="P8" s="619"/>
      <c r="Q8" s="619"/>
      <c r="R8" s="619"/>
      <c r="S8" s="619"/>
      <c r="T8" s="619"/>
      <c r="U8" s="619"/>
      <c r="V8" s="619"/>
      <c r="W8" s="619"/>
      <c r="X8" s="619"/>
    </row>
    <row r="9" spans="1:24" s="621" customFormat="1">
      <c r="A9" s="622"/>
      <c r="B9" s="881"/>
      <c r="C9" s="881"/>
      <c r="D9" s="882"/>
      <c r="E9" s="882"/>
      <c r="F9" s="881"/>
      <c r="G9" s="881"/>
      <c r="H9" s="883"/>
      <c r="I9" s="881"/>
      <c r="J9" s="881"/>
      <c r="K9" s="883"/>
      <c r="L9" s="881"/>
      <c r="M9" s="881"/>
      <c r="N9" s="883"/>
      <c r="O9" s="881"/>
      <c r="P9" s="881"/>
      <c r="Q9" s="883"/>
      <c r="R9" s="881"/>
      <c r="S9" s="881"/>
      <c r="T9" s="883"/>
      <c r="U9" s="881"/>
      <c r="V9" s="881"/>
      <c r="W9" s="881"/>
      <c r="X9" s="881"/>
    </row>
    <row r="10" spans="1:24" s="618" customFormat="1">
      <c r="A10" s="622"/>
      <c r="B10" s="623"/>
      <c r="C10" s="623"/>
      <c r="D10" s="884"/>
      <c r="E10" s="884"/>
      <c r="F10" s="884"/>
      <c r="G10" s="884"/>
      <c r="H10" s="884"/>
      <c r="I10" s="884"/>
      <c r="J10" s="884"/>
      <c r="K10" s="884"/>
      <c r="L10" s="884"/>
      <c r="M10" s="884"/>
      <c r="N10" s="884"/>
      <c r="O10" s="884"/>
      <c r="P10" s="884"/>
      <c r="Q10" s="884"/>
      <c r="R10" s="884"/>
      <c r="S10" s="884"/>
      <c r="T10" s="884"/>
      <c r="U10" s="884"/>
      <c r="V10" s="884"/>
      <c r="W10" s="621"/>
      <c r="X10" s="621"/>
    </row>
    <row r="11" spans="1:24">
      <c r="A11" s="1386" t="s">
        <v>835</v>
      </c>
      <c r="B11" s="1387"/>
      <c r="C11" s="1387"/>
      <c r="D11" s="1387"/>
      <c r="E11" s="1387"/>
      <c r="F11" s="1387"/>
      <c r="G11" s="1387"/>
      <c r="H11" s="1387"/>
      <c r="I11" s="1387"/>
      <c r="J11" s="1387"/>
      <c r="K11" s="1387"/>
      <c r="L11" s="1387"/>
      <c r="M11" s="1387"/>
      <c r="N11" s="1387"/>
      <c r="O11" s="1387"/>
      <c r="P11" s="1387"/>
      <c r="Q11" s="1387"/>
      <c r="R11" s="1388"/>
      <c r="S11" s="534"/>
      <c r="T11" s="534"/>
      <c r="U11" s="972"/>
      <c r="V11" s="972"/>
      <c r="W11" s="534"/>
      <c r="X11" s="534"/>
    </row>
    <row r="12" spans="1:24">
      <c r="A12" s="1389" t="s">
        <v>868</v>
      </c>
      <c r="B12" s="1389" t="s">
        <v>857</v>
      </c>
      <c r="C12" s="1390" t="s">
        <v>858</v>
      </c>
      <c r="D12" s="1390"/>
      <c r="E12" s="1390"/>
      <c r="F12" s="1390"/>
      <c r="G12" s="1390" t="s">
        <v>859</v>
      </c>
      <c r="H12" s="1390"/>
      <c r="I12" s="1390"/>
      <c r="J12" s="1390"/>
      <c r="K12" s="1390" t="s">
        <v>860</v>
      </c>
      <c r="L12" s="1390"/>
      <c r="M12" s="1390"/>
      <c r="N12" s="1390"/>
      <c r="O12" s="1390" t="s">
        <v>1127</v>
      </c>
      <c r="P12" s="1390"/>
      <c r="Q12" s="1391" t="s">
        <v>863</v>
      </c>
      <c r="R12" s="1392"/>
      <c r="S12" s="534"/>
      <c r="T12" s="972"/>
      <c r="U12" s="534"/>
      <c r="V12" s="972"/>
      <c r="W12" s="534"/>
      <c r="X12" s="534"/>
    </row>
    <row r="13" spans="1:24" ht="12.75" customHeight="1">
      <c r="A13" s="1389"/>
      <c r="B13" s="1389"/>
      <c r="C13" s="1393" t="s">
        <v>869</v>
      </c>
      <c r="D13" s="1393"/>
      <c r="E13" s="1393" t="s">
        <v>870</v>
      </c>
      <c r="F13" s="1393"/>
      <c r="G13" s="1393" t="s">
        <v>869</v>
      </c>
      <c r="H13" s="1393"/>
      <c r="I13" s="1393" t="s">
        <v>870</v>
      </c>
      <c r="J13" s="1393"/>
      <c r="K13" s="1393" t="s">
        <v>869</v>
      </c>
      <c r="L13" s="1393"/>
      <c r="M13" s="1393" t="s">
        <v>870</v>
      </c>
      <c r="N13" s="1393"/>
      <c r="O13" s="1384" t="s">
        <v>865</v>
      </c>
      <c r="P13" s="1394" t="s">
        <v>1057</v>
      </c>
      <c r="Q13" s="1384" t="s">
        <v>1126</v>
      </c>
      <c r="R13" s="1384" t="s">
        <v>1058</v>
      </c>
      <c r="S13" s="534"/>
      <c r="T13" s="972"/>
      <c r="U13" s="534"/>
      <c r="V13" s="972"/>
      <c r="W13" s="534"/>
      <c r="X13" s="534"/>
    </row>
    <row r="14" spans="1:24" ht="38.25">
      <c r="A14" s="1389"/>
      <c r="B14" s="1389"/>
      <c r="C14" s="973" t="s">
        <v>865</v>
      </c>
      <c r="D14" s="971" t="s">
        <v>1055</v>
      </c>
      <c r="E14" s="973" t="s">
        <v>865</v>
      </c>
      <c r="F14" s="971" t="s">
        <v>1055</v>
      </c>
      <c r="G14" s="973" t="s">
        <v>865</v>
      </c>
      <c r="H14" s="971" t="s">
        <v>1055</v>
      </c>
      <c r="I14" s="973" t="s">
        <v>865</v>
      </c>
      <c r="J14" s="971" t="s">
        <v>1055</v>
      </c>
      <c r="K14" s="973" t="s">
        <v>865</v>
      </c>
      <c r="L14" s="971" t="s">
        <v>1055</v>
      </c>
      <c r="M14" s="973" t="s">
        <v>865</v>
      </c>
      <c r="N14" s="971" t="s">
        <v>1055</v>
      </c>
      <c r="O14" s="1385"/>
      <c r="P14" s="1395"/>
      <c r="Q14" s="1385"/>
      <c r="R14" s="1385"/>
      <c r="S14" s="534"/>
      <c r="T14" s="972"/>
      <c r="U14" s="534"/>
      <c r="V14" s="534"/>
      <c r="W14" s="534"/>
      <c r="X14" s="534"/>
    </row>
    <row r="15" spans="1:24">
      <c r="A15" s="614" t="s">
        <v>600</v>
      </c>
      <c r="B15" s="615">
        <v>255</v>
      </c>
      <c r="C15" s="615">
        <v>273</v>
      </c>
      <c r="D15" s="615">
        <v>37.244433000000001</v>
      </c>
      <c r="E15" s="615">
        <v>435</v>
      </c>
      <c r="F15" s="615">
        <v>51.268478500000001</v>
      </c>
      <c r="G15" s="615">
        <v>253231</v>
      </c>
      <c r="H15" s="615">
        <v>93001.85072300001</v>
      </c>
      <c r="I15" s="615">
        <v>284715</v>
      </c>
      <c r="J15" s="615">
        <v>98596.492513999998</v>
      </c>
      <c r="K15" s="615">
        <v>747233</v>
      </c>
      <c r="L15" s="615">
        <v>25812.810495999998</v>
      </c>
      <c r="M15" s="615">
        <v>663434</v>
      </c>
      <c r="N15" s="615">
        <v>22079.322142000001</v>
      </c>
      <c r="O15" s="615">
        <v>1949321</v>
      </c>
      <c r="P15" s="615">
        <v>239578.98878650001</v>
      </c>
      <c r="Q15" s="615">
        <v>9525</v>
      </c>
      <c r="R15" s="615">
        <v>1221.2104575000001</v>
      </c>
      <c r="S15" s="534"/>
      <c r="T15" s="534"/>
      <c r="U15" s="534"/>
      <c r="V15" s="534"/>
      <c r="W15" s="534"/>
      <c r="X15" s="534"/>
    </row>
    <row r="16" spans="1:24">
      <c r="A16" s="614" t="s">
        <v>1160</v>
      </c>
      <c r="B16" s="615">
        <f>SUM(B17)</f>
        <v>21</v>
      </c>
      <c r="C16" s="615">
        <f t="shared" ref="C16:P16" si="2">SUM(C17)</f>
        <v>2</v>
      </c>
      <c r="D16" s="615">
        <f t="shared" si="2"/>
        <v>0.37631500000000001</v>
      </c>
      <c r="E16" s="615">
        <f t="shared" si="2"/>
        <v>22</v>
      </c>
      <c r="F16" s="615">
        <f t="shared" si="2"/>
        <v>3.7884890000000002</v>
      </c>
      <c r="G16" s="615">
        <f t="shared" si="2"/>
        <v>16051</v>
      </c>
      <c r="H16" s="615">
        <f t="shared" si="2"/>
        <v>6145.1568520000001</v>
      </c>
      <c r="I16" s="615">
        <f t="shared" si="2"/>
        <v>10065</v>
      </c>
      <c r="J16" s="615">
        <f t="shared" si="2"/>
        <v>3459.642249</v>
      </c>
      <c r="K16" s="615">
        <f t="shared" si="2"/>
        <v>214479</v>
      </c>
      <c r="L16" s="615">
        <f t="shared" si="2"/>
        <v>10182.113454</v>
      </c>
      <c r="M16" s="615">
        <f t="shared" si="2"/>
        <v>217370</v>
      </c>
      <c r="N16" s="615">
        <f t="shared" si="2"/>
        <v>9955.2257939999909</v>
      </c>
      <c r="O16" s="615">
        <f t="shared" si="2"/>
        <v>457989</v>
      </c>
      <c r="P16" s="615">
        <f t="shared" si="2"/>
        <v>29746.30315299999</v>
      </c>
      <c r="Q16" s="615">
        <f>Q17</f>
        <v>11777</v>
      </c>
      <c r="R16" s="615">
        <f>R17</f>
        <v>2111.9044074999997</v>
      </c>
      <c r="S16" s="534"/>
      <c r="T16" s="534"/>
      <c r="U16" s="534"/>
      <c r="V16" s="534"/>
      <c r="W16" s="534"/>
      <c r="X16" s="534"/>
    </row>
    <row r="17" spans="1:24">
      <c r="A17" s="616">
        <v>44288</v>
      </c>
      <c r="B17" s="619">
        <v>21</v>
      </c>
      <c r="C17" s="619">
        <v>2</v>
      </c>
      <c r="D17" s="619">
        <v>0.37631500000000001</v>
      </c>
      <c r="E17" s="619">
        <v>22</v>
      </c>
      <c r="F17" s="619">
        <v>3.7884890000000002</v>
      </c>
      <c r="G17" s="619">
        <v>16051</v>
      </c>
      <c r="H17" s="619">
        <v>6145.1568520000001</v>
      </c>
      <c r="I17" s="619">
        <v>10065</v>
      </c>
      <c r="J17" s="619">
        <v>3459.642249</v>
      </c>
      <c r="K17" s="619">
        <v>214479</v>
      </c>
      <c r="L17" s="619">
        <v>10182.113454</v>
      </c>
      <c r="M17" s="619">
        <v>217370</v>
      </c>
      <c r="N17" s="619">
        <v>9955.2257939999909</v>
      </c>
      <c r="O17" s="619">
        <v>457989</v>
      </c>
      <c r="P17" s="619">
        <v>29746.30315299999</v>
      </c>
      <c r="Q17" s="619">
        <v>11777</v>
      </c>
      <c r="R17" s="619">
        <v>2111.9044074999997</v>
      </c>
      <c r="S17" s="534"/>
      <c r="T17" s="534"/>
      <c r="U17" s="534"/>
      <c r="V17" s="534"/>
      <c r="W17" s="534"/>
      <c r="X17" s="534"/>
    </row>
    <row r="18" spans="1:24" s="534" customFormat="1">
      <c r="A18" s="622" t="str">
        <f>'[1]1'!A8</f>
        <v>$ indicates as on April 30, 2021</v>
      </c>
      <c r="B18" s="626"/>
      <c r="C18" s="627"/>
      <c r="D18" s="627"/>
      <c r="E18" s="627"/>
      <c r="F18" s="627"/>
      <c r="G18" s="627"/>
      <c r="H18" s="627"/>
      <c r="I18" s="627"/>
      <c r="J18" s="627"/>
      <c r="K18" s="627"/>
      <c r="L18" s="627"/>
      <c r="M18" s="627"/>
      <c r="N18" s="627"/>
      <c r="O18" s="974"/>
      <c r="P18" s="974"/>
      <c r="Q18" s="626"/>
      <c r="R18" s="881"/>
    </row>
    <row r="19" spans="1:24">
      <c r="A19" s="534" t="s">
        <v>871</v>
      </c>
      <c r="B19" s="534"/>
      <c r="C19" s="534"/>
      <c r="D19" s="534"/>
      <c r="E19" s="534"/>
      <c r="F19" s="534"/>
      <c r="G19" s="534"/>
      <c r="H19" s="534"/>
      <c r="I19" s="975"/>
      <c r="J19" s="627"/>
      <c r="K19" s="627"/>
      <c r="L19" s="627"/>
      <c r="M19" s="769"/>
      <c r="N19" s="769"/>
      <c r="O19" s="974"/>
      <c r="P19" s="974"/>
      <c r="Q19" s="769"/>
      <c r="R19" s="769"/>
      <c r="S19" s="769"/>
      <c r="T19" s="769"/>
      <c r="U19" s="534"/>
      <c r="V19" s="534"/>
      <c r="W19" s="534"/>
      <c r="X19" s="534"/>
    </row>
    <row r="20" spans="1:24">
      <c r="A20" s="534" t="s">
        <v>872</v>
      </c>
      <c r="B20" s="534"/>
      <c r="C20" s="534"/>
      <c r="D20" s="534"/>
      <c r="E20" s="534"/>
      <c r="F20" s="534"/>
      <c r="G20" s="534"/>
      <c r="H20" s="534"/>
      <c r="I20" s="975"/>
      <c r="J20" s="975"/>
      <c r="K20" s="975"/>
      <c r="L20" s="975"/>
      <c r="M20" s="769"/>
      <c r="N20" s="769"/>
      <c r="O20" s="974"/>
      <c r="P20" s="974"/>
      <c r="Q20" s="769"/>
      <c r="R20" s="769"/>
      <c r="S20" s="769"/>
      <c r="T20" s="769"/>
      <c r="U20" s="534"/>
      <c r="V20" s="534"/>
      <c r="W20" s="534"/>
      <c r="X20" s="534"/>
    </row>
    <row r="21" spans="1:24">
      <c r="A21" s="976" t="s">
        <v>873</v>
      </c>
      <c r="B21" s="976"/>
      <c r="C21" s="976"/>
      <c r="D21" s="976"/>
      <c r="E21" s="976"/>
      <c r="F21" s="976"/>
      <c r="G21" s="976"/>
      <c r="H21" s="976"/>
      <c r="I21" s="976"/>
      <c r="J21" s="976"/>
      <c r="K21" s="769"/>
      <c r="L21" s="769"/>
      <c r="M21" s="534"/>
      <c r="N21" s="584"/>
      <c r="O21" s="974"/>
      <c r="P21" s="974"/>
      <c r="Q21" s="534"/>
      <c r="R21" s="534"/>
      <c r="S21" s="534"/>
      <c r="T21" s="534"/>
      <c r="U21" s="534"/>
      <c r="V21" s="534"/>
      <c r="W21" s="534"/>
      <c r="X21" s="534"/>
    </row>
    <row r="22" spans="1:24" ht="24" customHeight="1">
      <c r="A22" s="534"/>
      <c r="B22" s="534"/>
      <c r="C22" s="534"/>
      <c r="D22" s="534"/>
      <c r="E22" s="534"/>
      <c r="F22" s="534"/>
      <c r="G22" s="534"/>
      <c r="H22" s="534"/>
      <c r="I22" s="534"/>
      <c r="J22" s="534"/>
      <c r="K22" s="534"/>
      <c r="L22" s="534"/>
      <c r="M22" s="534"/>
      <c r="N22" s="534"/>
      <c r="O22" s="798"/>
      <c r="P22" s="534"/>
      <c r="Q22" s="534"/>
      <c r="R22" s="534"/>
      <c r="S22" s="534"/>
      <c r="T22" s="534"/>
      <c r="U22" s="534"/>
      <c r="V22" s="534"/>
      <c r="W22" s="534"/>
      <c r="X22" s="534"/>
    </row>
    <row r="23" spans="1:24">
      <c r="A23" s="534"/>
      <c r="B23" s="534"/>
      <c r="C23" s="534"/>
      <c r="D23" s="534"/>
      <c r="E23" s="534"/>
      <c r="F23" s="534"/>
      <c r="G23" s="534"/>
      <c r="H23" s="534"/>
      <c r="I23" s="534"/>
      <c r="J23" s="534"/>
      <c r="K23" s="534"/>
      <c r="L23" s="534"/>
      <c r="M23" s="534"/>
      <c r="N23" s="534"/>
      <c r="O23" s="798"/>
      <c r="P23" s="534"/>
      <c r="Q23" s="534"/>
      <c r="R23" s="534"/>
      <c r="S23" s="534"/>
      <c r="T23" s="534"/>
      <c r="U23" s="534"/>
      <c r="V23" s="534"/>
      <c r="W23" s="534"/>
      <c r="X23" s="534"/>
    </row>
    <row r="24" spans="1:24">
      <c r="A24" s="534"/>
      <c r="B24" s="534"/>
      <c r="C24" s="534"/>
      <c r="D24" s="534"/>
      <c r="E24" s="534"/>
      <c r="F24" s="534"/>
      <c r="G24" s="534"/>
      <c r="H24" s="534"/>
      <c r="I24" s="534"/>
      <c r="J24" s="534"/>
      <c r="K24" s="534"/>
      <c r="L24" s="534"/>
      <c r="M24" s="534"/>
      <c r="N24" s="534"/>
      <c r="O24" s="798"/>
      <c r="P24" s="534"/>
      <c r="Q24" s="534"/>
      <c r="R24" s="534"/>
      <c r="S24" s="534"/>
      <c r="T24" s="534"/>
      <c r="U24" s="534"/>
      <c r="V24" s="534"/>
      <c r="W24" s="534"/>
      <c r="X24" s="534"/>
    </row>
    <row r="25" spans="1:24">
      <c r="A25" s="534"/>
      <c r="B25" s="534"/>
      <c r="C25" s="534"/>
      <c r="D25" s="534"/>
      <c r="E25" s="534"/>
      <c r="F25" s="534"/>
      <c r="G25" s="534"/>
      <c r="H25" s="534"/>
      <c r="I25" s="534"/>
      <c r="J25" s="534"/>
      <c r="K25" s="534"/>
      <c r="L25" s="534"/>
      <c r="M25" s="534"/>
      <c r="N25" s="534"/>
      <c r="O25" s="798"/>
      <c r="P25" s="534"/>
      <c r="Q25" s="534"/>
      <c r="R25" s="534"/>
      <c r="S25" s="534"/>
      <c r="T25" s="534"/>
      <c r="U25" s="534"/>
      <c r="V25" s="534"/>
      <c r="W25" s="534"/>
      <c r="X25" s="534"/>
    </row>
    <row r="26" spans="1:24">
      <c r="A26" s="534"/>
      <c r="B26" s="596"/>
      <c r="C26" s="534"/>
      <c r="D26" s="534"/>
      <c r="E26" s="534"/>
      <c r="F26" s="534"/>
      <c r="G26" s="534"/>
      <c r="H26" s="534"/>
      <c r="I26" s="534"/>
      <c r="J26" s="534"/>
      <c r="K26" s="534"/>
      <c r="L26" s="534"/>
      <c r="M26" s="534"/>
      <c r="N26" s="534"/>
      <c r="O26" s="798"/>
      <c r="P26" s="534"/>
      <c r="Q26" s="534"/>
      <c r="R26" s="534"/>
      <c r="S26" s="534"/>
      <c r="T26" s="534"/>
      <c r="U26" s="534"/>
      <c r="V26" s="534"/>
      <c r="W26" s="534"/>
      <c r="X26" s="534"/>
    </row>
    <row r="27" spans="1:24">
      <c r="A27" s="534"/>
      <c r="B27" s="534"/>
      <c r="C27" s="534"/>
      <c r="D27" s="534"/>
      <c r="E27" s="534"/>
      <c r="F27" s="534"/>
      <c r="G27" s="534"/>
      <c r="H27" s="534"/>
      <c r="I27" s="534"/>
      <c r="J27" s="534"/>
      <c r="K27" s="534"/>
      <c r="L27" s="534"/>
      <c r="M27" s="534"/>
      <c r="N27" s="534"/>
      <c r="O27" s="798"/>
      <c r="P27" s="534"/>
      <c r="Q27" s="534"/>
      <c r="R27" s="534"/>
      <c r="S27" s="534"/>
      <c r="T27" s="534"/>
      <c r="U27" s="534"/>
      <c r="V27" s="534"/>
      <c r="W27" s="534"/>
      <c r="X27" s="534"/>
    </row>
    <row r="28" spans="1:24">
      <c r="A28" s="534"/>
      <c r="B28" s="534"/>
      <c r="C28" s="534"/>
      <c r="D28" s="769"/>
      <c r="E28" s="534"/>
      <c r="F28" s="534"/>
      <c r="G28" s="534"/>
      <c r="H28" s="534"/>
      <c r="I28" s="534"/>
      <c r="J28" s="534"/>
      <c r="K28" s="534"/>
      <c r="L28" s="534"/>
      <c r="M28" s="534"/>
      <c r="N28" s="534"/>
      <c r="O28" s="798"/>
      <c r="P28" s="534"/>
      <c r="Q28" s="534"/>
      <c r="R28" s="534"/>
      <c r="S28" s="534"/>
      <c r="T28" s="534"/>
      <c r="U28" s="534"/>
      <c r="V28" s="534"/>
      <c r="W28" s="534"/>
      <c r="X28" s="534"/>
    </row>
    <row r="29" spans="1:24">
      <c r="A29" s="534"/>
      <c r="B29" s="534"/>
      <c r="C29" s="977"/>
      <c r="D29" s="977"/>
      <c r="E29" s="769"/>
      <c r="F29" s="978"/>
      <c r="G29" s="534"/>
      <c r="H29" s="769"/>
      <c r="I29" s="769"/>
      <c r="J29" s="979"/>
      <c r="K29" s="977"/>
      <c r="L29" s="534"/>
      <c r="M29" s="788"/>
      <c r="N29" s="534"/>
      <c r="O29" s="798"/>
      <c r="P29" s="534"/>
      <c r="Q29" s="534"/>
      <c r="R29" s="534"/>
      <c r="S29" s="534"/>
      <c r="T29" s="534"/>
      <c r="U29" s="534"/>
      <c r="V29" s="534"/>
      <c r="W29" s="534"/>
      <c r="X29" s="534"/>
    </row>
    <row r="30" spans="1:24">
      <c r="A30" s="534"/>
      <c r="B30" s="534"/>
      <c r="C30" s="977"/>
      <c r="D30" s="977"/>
      <c r="E30" s="769"/>
      <c r="F30" s="977"/>
      <c r="G30" s="534"/>
      <c r="H30" s="769"/>
      <c r="I30" s="769"/>
      <c r="J30" s="769"/>
      <c r="K30" s="977"/>
      <c r="L30" s="534"/>
      <c r="M30" s="534"/>
      <c r="N30" s="534"/>
      <c r="O30" s="798"/>
      <c r="P30" s="534"/>
      <c r="Q30" s="534"/>
      <c r="R30" s="534"/>
      <c r="S30" s="534"/>
      <c r="T30" s="534"/>
      <c r="U30" s="534"/>
      <c r="V30" s="534"/>
      <c r="W30" s="534"/>
      <c r="X30" s="534"/>
    </row>
    <row r="31" spans="1:24">
      <c r="A31" s="534"/>
      <c r="B31" s="534"/>
      <c r="C31" s="977"/>
      <c r="D31" s="977"/>
      <c r="E31" s="769"/>
      <c r="F31" s="977"/>
      <c r="G31" s="534"/>
      <c r="H31" s="769"/>
      <c r="I31" s="769"/>
      <c r="J31" s="769"/>
      <c r="K31" s="977"/>
      <c r="L31" s="534"/>
      <c r="M31" s="534"/>
      <c r="N31" s="534"/>
      <c r="O31" s="798"/>
      <c r="P31" s="534"/>
      <c r="Q31" s="534"/>
      <c r="R31" s="534"/>
      <c r="S31" s="534"/>
      <c r="T31" s="534"/>
      <c r="U31" s="534"/>
      <c r="V31" s="534"/>
      <c r="W31" s="534"/>
      <c r="X31" s="534"/>
    </row>
    <row r="32" spans="1:24">
      <c r="C32" s="631"/>
      <c r="D32" s="631"/>
      <c r="E32" s="625"/>
      <c r="F32" s="631"/>
      <c r="H32" s="625"/>
      <c r="I32" s="625"/>
      <c r="J32" s="625"/>
      <c r="K32" s="631"/>
    </row>
    <row r="33" spans="3:11">
      <c r="C33" s="631"/>
      <c r="D33" s="631"/>
      <c r="E33" s="625"/>
      <c r="F33" s="631"/>
      <c r="H33" s="625"/>
      <c r="I33" s="625"/>
      <c r="J33" s="625"/>
      <c r="K33" s="631"/>
    </row>
    <row r="34" spans="3:11">
      <c r="C34" s="631"/>
      <c r="D34" s="631"/>
      <c r="E34" s="625"/>
      <c r="F34" s="631"/>
      <c r="H34" s="625"/>
      <c r="I34" s="625"/>
      <c r="J34" s="625"/>
      <c r="K34" s="631"/>
    </row>
    <row r="35" spans="3:11">
      <c r="C35" s="631"/>
      <c r="D35" s="631"/>
      <c r="E35" s="625"/>
      <c r="F35" s="631"/>
      <c r="H35" s="625"/>
      <c r="I35" s="625"/>
      <c r="J35" s="625"/>
      <c r="K35" s="631"/>
    </row>
    <row r="36" spans="3:11">
      <c r="C36" s="631"/>
      <c r="D36" s="631"/>
      <c r="E36" s="625"/>
      <c r="F36" s="631"/>
      <c r="H36" s="625"/>
      <c r="I36" s="625"/>
      <c r="J36" s="625"/>
      <c r="K36" s="631"/>
    </row>
    <row r="37" spans="3:11">
      <c r="C37" s="631"/>
      <c r="D37" s="631"/>
      <c r="E37" s="625"/>
      <c r="F37" s="631"/>
      <c r="H37" s="625"/>
      <c r="I37" s="625"/>
      <c r="J37" s="625"/>
      <c r="K37" s="631"/>
    </row>
    <row r="38" spans="3:11">
      <c r="H38" s="625"/>
      <c r="I38" s="625"/>
      <c r="J38" s="625"/>
    </row>
    <row r="40" spans="3:11">
      <c r="D40" s="625"/>
    </row>
    <row r="42" spans="3:11">
      <c r="D42" s="632"/>
    </row>
  </sheetData>
  <mergeCells count="32">
    <mergeCell ref="O13:O14"/>
    <mergeCell ref="P13:P14"/>
    <mergeCell ref="W3:X3"/>
    <mergeCell ref="I1:O1"/>
    <mergeCell ref="P1:Q1"/>
    <mergeCell ref="A2:X2"/>
    <mergeCell ref="A3:A4"/>
    <mergeCell ref="B3:B4"/>
    <mergeCell ref="C3:E3"/>
    <mergeCell ref="F3:H3"/>
    <mergeCell ref="I3:K3"/>
    <mergeCell ref="L3:N3"/>
    <mergeCell ref="O3:Q3"/>
    <mergeCell ref="R3:T3"/>
    <mergeCell ref="U3:V3"/>
    <mergeCell ref="A1:H1"/>
    <mergeCell ref="Q13:Q14"/>
    <mergeCell ref="R13:R14"/>
    <mergeCell ref="A11:R11"/>
    <mergeCell ref="A12:A14"/>
    <mergeCell ref="B12:B14"/>
    <mergeCell ref="C12:F12"/>
    <mergeCell ref="G12:J12"/>
    <mergeCell ref="K12:N12"/>
    <mergeCell ref="O12:P12"/>
    <mergeCell ref="Q12:R12"/>
    <mergeCell ref="C13:D13"/>
    <mergeCell ref="E13:F13"/>
    <mergeCell ref="G13:H13"/>
    <mergeCell ref="I13:J13"/>
    <mergeCell ref="K13:L13"/>
    <mergeCell ref="M13:N13"/>
  </mergeCells>
  <pageMargins left="0.7" right="0.7" top="0.75" bottom="0.75" header="0.3" footer="0.3"/>
  <pageSetup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W15"/>
  <sheetViews>
    <sheetView zoomScaleNormal="100" zoomScaleSheetLayoutView="130" workbookViewId="0">
      <selection activeCell="G24" sqref="G24"/>
    </sheetView>
  </sheetViews>
  <sheetFormatPr defaultColWidth="9.140625" defaultRowHeight="12.75"/>
  <cols>
    <col min="1" max="1" width="9.140625" style="534" customWidth="1"/>
    <col min="2" max="2" width="7.140625" style="534" customWidth="1"/>
    <col min="3" max="3" width="11.42578125" style="534" customWidth="1"/>
    <col min="4" max="4" width="14.140625" style="534" bestFit="1" customWidth="1"/>
    <col min="5" max="5" width="10.28515625" style="534" customWidth="1"/>
    <col min="6" max="6" width="8.7109375" style="534" customWidth="1"/>
    <col min="7" max="11" width="9.140625" style="534"/>
    <col min="12" max="12" width="11.85546875" style="534" customWidth="1"/>
    <col min="13" max="13" width="13.42578125" style="534" customWidth="1"/>
    <col min="14" max="14" width="9.140625" style="534"/>
    <col min="15" max="15" width="12.7109375" style="534" customWidth="1"/>
    <col min="16" max="16" width="9.140625" style="534"/>
    <col min="17" max="17" width="9.5703125" style="534" bestFit="1" customWidth="1"/>
    <col min="18" max="22" width="9.140625" style="534"/>
    <col min="23" max="23" width="8.140625" style="534" customWidth="1"/>
    <col min="24" max="16384" width="9.140625" style="534"/>
  </cols>
  <sheetData>
    <row r="1" spans="1:23" ht="15">
      <c r="A1" s="1415" t="s">
        <v>874</v>
      </c>
      <c r="B1" s="1415"/>
      <c r="C1" s="1416"/>
      <c r="D1" s="1416"/>
      <c r="E1" s="1416"/>
      <c r="F1" s="1416"/>
      <c r="G1" s="1416"/>
      <c r="H1" s="964"/>
      <c r="I1" s="964"/>
      <c r="J1" s="964"/>
      <c r="K1" s="964"/>
      <c r="L1" s="964"/>
      <c r="M1" s="964"/>
      <c r="N1" s="964"/>
      <c r="O1" s="964"/>
    </row>
    <row r="2" spans="1:23" ht="15" customHeight="1">
      <c r="A2" s="1409" t="s">
        <v>757</v>
      </c>
      <c r="B2" s="1409" t="s">
        <v>857</v>
      </c>
      <c r="C2" s="1411" t="s">
        <v>834</v>
      </c>
      <c r="D2" s="1412"/>
      <c r="E2" s="1412"/>
      <c r="F2" s="1412"/>
      <c r="G2" s="1412"/>
      <c r="H2" s="1412"/>
      <c r="I2" s="1412"/>
      <c r="J2" s="1412"/>
      <c r="K2" s="1412"/>
      <c r="L2" s="1412"/>
      <c r="M2" s="1413"/>
      <c r="N2" s="789"/>
      <c r="O2" s="789"/>
      <c r="P2" s="1386" t="s">
        <v>835</v>
      </c>
      <c r="Q2" s="1387"/>
      <c r="R2" s="1387"/>
      <c r="S2" s="1387"/>
      <c r="T2" s="1387"/>
      <c r="U2" s="1387"/>
      <c r="V2" s="1387"/>
      <c r="W2" s="1388"/>
    </row>
    <row r="3" spans="1:23" ht="39.75" customHeight="1">
      <c r="A3" s="1417"/>
      <c r="B3" s="1417"/>
      <c r="C3" s="1407" t="s">
        <v>875</v>
      </c>
      <c r="D3" s="1414"/>
      <c r="E3" s="1408"/>
      <c r="F3" s="1407" t="s">
        <v>876</v>
      </c>
      <c r="G3" s="1414"/>
      <c r="H3" s="1408"/>
      <c r="I3" s="1407" t="s">
        <v>1059</v>
      </c>
      <c r="J3" s="1414"/>
      <c r="K3" s="1408"/>
      <c r="L3" s="1407" t="s">
        <v>1125</v>
      </c>
      <c r="M3" s="1408"/>
      <c r="N3" s="1407" t="s">
        <v>863</v>
      </c>
      <c r="O3" s="1408"/>
      <c r="P3" s="1407" t="s">
        <v>878</v>
      </c>
      <c r="Q3" s="1408"/>
      <c r="R3" s="1407" t="s">
        <v>879</v>
      </c>
      <c r="S3" s="1408"/>
      <c r="T3" s="1407" t="s">
        <v>1127</v>
      </c>
      <c r="U3" s="1408"/>
      <c r="V3" s="1407" t="s">
        <v>880</v>
      </c>
      <c r="W3" s="1408"/>
    </row>
    <row r="4" spans="1:23" s="790" customFormat="1" ht="34.5" customHeight="1">
      <c r="A4" s="1417"/>
      <c r="B4" s="1417"/>
      <c r="C4" s="1409" t="s">
        <v>881</v>
      </c>
      <c r="D4" s="1409" t="s">
        <v>865</v>
      </c>
      <c r="E4" s="1409" t="s">
        <v>1060</v>
      </c>
      <c r="F4" s="1409" t="s">
        <v>882</v>
      </c>
      <c r="G4" s="1409" t="s">
        <v>865</v>
      </c>
      <c r="H4" s="1409" t="s">
        <v>1060</v>
      </c>
      <c r="I4" s="1409" t="s">
        <v>882</v>
      </c>
      <c r="J4" s="1409" t="s">
        <v>865</v>
      </c>
      <c r="K4" s="1409" t="s">
        <v>1060</v>
      </c>
      <c r="L4" s="1409" t="s">
        <v>865</v>
      </c>
      <c r="M4" s="1409" t="s">
        <v>1055</v>
      </c>
      <c r="N4" s="1409" t="s">
        <v>1126</v>
      </c>
      <c r="O4" s="1409" t="s">
        <v>1056</v>
      </c>
      <c r="P4" s="1409" t="s">
        <v>865</v>
      </c>
      <c r="Q4" s="1409" t="s">
        <v>1055</v>
      </c>
      <c r="R4" s="1409" t="s">
        <v>865</v>
      </c>
      <c r="S4" s="1409" t="s">
        <v>1060</v>
      </c>
      <c r="T4" s="1409" t="s">
        <v>865</v>
      </c>
      <c r="U4" s="1409" t="s">
        <v>1060</v>
      </c>
      <c r="V4" s="1409" t="s">
        <v>1126</v>
      </c>
      <c r="W4" s="1409" t="s">
        <v>1061</v>
      </c>
    </row>
    <row r="5" spans="1:23" s="790" customFormat="1" ht="41.25" customHeight="1">
      <c r="A5" s="1410"/>
      <c r="B5" s="1410"/>
      <c r="C5" s="1410"/>
      <c r="D5" s="1410"/>
      <c r="E5" s="1410"/>
      <c r="F5" s="1410"/>
      <c r="G5" s="1410"/>
      <c r="H5" s="1410"/>
      <c r="I5" s="1410"/>
      <c r="J5" s="1410"/>
      <c r="K5" s="1410"/>
      <c r="L5" s="1410"/>
      <c r="M5" s="1410"/>
      <c r="N5" s="1410"/>
      <c r="O5" s="1410"/>
      <c r="P5" s="1410"/>
      <c r="Q5" s="1410"/>
      <c r="R5" s="1410"/>
      <c r="S5" s="1410"/>
      <c r="T5" s="1410"/>
      <c r="U5" s="1410"/>
      <c r="V5" s="1410"/>
      <c r="W5" s="1410"/>
    </row>
    <row r="6" spans="1:23" s="596" customFormat="1">
      <c r="A6" s="791" t="s">
        <v>600</v>
      </c>
      <c r="B6" s="634">
        <v>251</v>
      </c>
      <c r="C6" s="634">
        <v>62489.108000000015</v>
      </c>
      <c r="D6" s="634">
        <v>9825051</v>
      </c>
      <c r="E6" s="634">
        <v>318355.53428250004</v>
      </c>
      <c r="F6" s="634">
        <v>6.2570000000000014</v>
      </c>
      <c r="G6" s="634">
        <v>6257</v>
      </c>
      <c r="H6" s="634">
        <v>336.92682500000001</v>
      </c>
      <c r="I6" s="634">
        <v>23.32</v>
      </c>
      <c r="J6" s="634">
        <v>2332</v>
      </c>
      <c r="K6" s="634">
        <v>88.150919999999999</v>
      </c>
      <c r="L6" s="634">
        <v>9833640</v>
      </c>
      <c r="M6" s="634">
        <v>318780.6120275</v>
      </c>
      <c r="N6" s="634">
        <v>117141</v>
      </c>
      <c r="O6" s="634">
        <v>4198.8199999999988</v>
      </c>
      <c r="P6" s="634">
        <v>323</v>
      </c>
      <c r="Q6" s="634">
        <v>9.9899999999999984</v>
      </c>
      <c r="R6" s="634">
        <v>521</v>
      </c>
      <c r="S6" s="634">
        <v>23.160000000000004</v>
      </c>
      <c r="T6" s="634">
        <v>844</v>
      </c>
      <c r="U6" s="634">
        <v>33.15</v>
      </c>
      <c r="V6" s="615">
        <v>365</v>
      </c>
      <c r="W6" s="615">
        <v>14.8</v>
      </c>
    </row>
    <row r="7" spans="1:23">
      <c r="A7" s="614" t="s">
        <v>1160</v>
      </c>
      <c r="B7" s="620">
        <f>SUM(B8)</f>
        <v>21</v>
      </c>
      <c r="C7" s="620">
        <f t="shared" ref="C7:M7" si="0">SUM(C8)</f>
        <v>8941.8170000000082</v>
      </c>
      <c r="D7" s="620">
        <f t="shared" si="0"/>
        <v>1285057</v>
      </c>
      <c r="E7" s="620">
        <f t="shared" si="0"/>
        <v>55175.611669999998</v>
      </c>
      <c r="F7" s="620">
        <f>SUM(F8)</f>
        <v>0.13400000000000001</v>
      </c>
      <c r="G7" s="620">
        <f t="shared" si="0"/>
        <v>134</v>
      </c>
      <c r="H7" s="620">
        <f>SUM(H8)</f>
        <v>9.4</v>
      </c>
      <c r="I7" s="620">
        <f t="shared" si="0"/>
        <v>2.69</v>
      </c>
      <c r="J7" s="620">
        <f t="shared" si="0"/>
        <v>269</v>
      </c>
      <c r="K7" s="620">
        <f t="shared" si="0"/>
        <v>11.57</v>
      </c>
      <c r="L7" s="620">
        <f t="shared" si="0"/>
        <v>1285460</v>
      </c>
      <c r="M7" s="620">
        <f t="shared" si="0"/>
        <v>55196.575210000003</v>
      </c>
      <c r="N7" s="619">
        <f>N8</f>
        <v>112037</v>
      </c>
      <c r="O7" s="619">
        <f>O8</f>
        <v>4418.5912909999988</v>
      </c>
      <c r="P7" s="619">
        <f>SUM(P8)</f>
        <v>581</v>
      </c>
      <c r="Q7" s="619">
        <f t="shared" ref="Q7:S7" si="1">SUM(Q8)</f>
        <v>28.6</v>
      </c>
      <c r="R7" s="619">
        <f t="shared" si="1"/>
        <v>131</v>
      </c>
      <c r="S7" s="619">
        <f t="shared" si="1"/>
        <v>6.18</v>
      </c>
      <c r="T7" s="619">
        <f>SUM(T8)</f>
        <v>712</v>
      </c>
      <c r="U7" s="619">
        <f t="shared" ref="U7" si="2">SUM(U8)</f>
        <v>34.78</v>
      </c>
      <c r="V7" s="619">
        <f>V8</f>
        <v>661</v>
      </c>
      <c r="W7" s="637">
        <f>W8</f>
        <v>27.69</v>
      </c>
    </row>
    <row r="8" spans="1:23">
      <c r="A8" s="614">
        <v>44288</v>
      </c>
      <c r="B8" s="620">
        <v>21</v>
      </c>
      <c r="C8" s="620">
        <v>8941.8170000000082</v>
      </c>
      <c r="D8" s="620">
        <v>1285057</v>
      </c>
      <c r="E8" s="620">
        <v>55175.611669999998</v>
      </c>
      <c r="F8" s="619">
        <v>0.13400000000000001</v>
      </c>
      <c r="G8" s="619">
        <v>134</v>
      </c>
      <c r="H8" s="619">
        <v>9.4</v>
      </c>
      <c r="I8" s="619">
        <v>2.69</v>
      </c>
      <c r="J8" s="619">
        <v>269</v>
      </c>
      <c r="K8" s="619">
        <v>11.57</v>
      </c>
      <c r="L8" s="619">
        <v>1285460</v>
      </c>
      <c r="M8" s="620">
        <v>55196.575210000003</v>
      </c>
      <c r="N8" s="619">
        <v>112037</v>
      </c>
      <c r="O8" s="619">
        <v>4418.5912909999988</v>
      </c>
      <c r="P8" s="619">
        <v>581</v>
      </c>
      <c r="Q8" s="635">
        <v>28.6</v>
      </c>
      <c r="R8" s="619">
        <v>131</v>
      </c>
      <c r="S8" s="635">
        <v>6.18</v>
      </c>
      <c r="T8" s="636">
        <v>712</v>
      </c>
      <c r="U8" s="636">
        <v>34.78</v>
      </c>
      <c r="V8" s="619">
        <v>661</v>
      </c>
      <c r="W8" s="637">
        <v>27.69</v>
      </c>
    </row>
    <row r="9" spans="1:23">
      <c r="A9" s="622"/>
      <c r="B9" s="980"/>
      <c r="C9" s="980"/>
      <c r="D9" s="980"/>
      <c r="E9" s="980"/>
      <c r="F9" s="881"/>
      <c r="G9" s="881"/>
      <c r="H9" s="881"/>
      <c r="I9" s="881"/>
      <c r="J9" s="881"/>
      <c r="K9" s="881"/>
      <c r="L9" s="881"/>
      <c r="M9" s="980"/>
      <c r="N9" s="881"/>
      <c r="O9" s="881"/>
      <c r="P9" s="881"/>
      <c r="Q9" s="981"/>
      <c r="R9" s="881"/>
      <c r="S9" s="981"/>
      <c r="T9" s="982"/>
      <c r="U9" s="982"/>
      <c r="V9" s="881"/>
      <c r="W9" s="983"/>
    </row>
    <row r="10" spans="1:23">
      <c r="A10" s="534" t="str">
        <f>'[1]1'!A8</f>
        <v>$ indicates as on April 30, 2021</v>
      </c>
      <c r="B10" s="792"/>
      <c r="C10" s="792"/>
      <c r="D10" s="770"/>
      <c r="E10" s="770"/>
      <c r="F10" s="638"/>
      <c r="G10" s="639"/>
      <c r="H10" s="639"/>
      <c r="I10" s="639"/>
      <c r="J10" s="639"/>
      <c r="K10" s="639"/>
      <c r="L10" s="639"/>
      <c r="M10" s="770"/>
      <c r="N10" s="639"/>
      <c r="O10" s="639"/>
      <c r="P10" s="638"/>
      <c r="Q10" s="640"/>
      <c r="R10" s="638"/>
      <c r="S10" s="640"/>
      <c r="T10" s="638"/>
      <c r="U10" s="640"/>
      <c r="V10" s="638"/>
      <c r="W10" s="640"/>
    </row>
    <row r="11" spans="1:23">
      <c r="A11" s="622" t="s">
        <v>1062</v>
      </c>
      <c r="B11" s="770"/>
      <c r="C11" s="770"/>
      <c r="D11" s="770"/>
      <c r="E11" s="770"/>
      <c r="F11" s="638"/>
      <c r="G11" s="639"/>
      <c r="H11" s="639"/>
      <c r="I11" s="639"/>
      <c r="J11" s="639"/>
      <c r="K11" s="639"/>
      <c r="L11" s="639" t="s">
        <v>848</v>
      </c>
      <c r="M11" s="639" t="s">
        <v>848</v>
      </c>
      <c r="N11" s="639"/>
      <c r="O11" s="639"/>
      <c r="P11" s="638"/>
      <c r="Q11" s="640"/>
      <c r="R11" s="641"/>
      <c r="S11" s="640"/>
      <c r="T11" s="638"/>
      <c r="U11" s="640"/>
      <c r="V11" s="638"/>
      <c r="W11" s="640"/>
    </row>
    <row r="12" spans="1:23">
      <c r="A12" s="622" t="s">
        <v>1063</v>
      </c>
      <c r="B12" s="770"/>
      <c r="C12" s="770"/>
      <c r="D12" s="770"/>
      <c r="E12" s="770"/>
      <c r="F12" s="638"/>
      <c r="G12" s="639"/>
      <c r="H12" s="639"/>
      <c r="I12" s="639"/>
      <c r="J12" s="639"/>
      <c r="K12" s="639"/>
      <c r="L12" s="639"/>
      <c r="M12" s="639"/>
      <c r="N12" s="639"/>
      <c r="O12" s="639"/>
      <c r="P12" s="638"/>
      <c r="Q12" s="640"/>
      <c r="R12" s="641"/>
      <c r="S12" s="640"/>
      <c r="T12" s="638"/>
      <c r="U12" s="640"/>
      <c r="V12" s="638"/>
      <c r="W12" s="640"/>
    </row>
    <row r="13" spans="1:23">
      <c r="A13" s="622" t="s">
        <v>1128</v>
      </c>
      <c r="B13" s="770"/>
      <c r="C13" s="770"/>
      <c r="D13" s="770"/>
      <c r="E13" s="770"/>
      <c r="F13" s="638"/>
      <c r="G13" s="639"/>
      <c r="H13" s="639"/>
      <c r="I13" s="639"/>
      <c r="J13" s="639"/>
      <c r="K13" s="639"/>
      <c r="L13" s="639"/>
      <c r="M13" s="639"/>
      <c r="N13" s="639"/>
      <c r="O13" s="639"/>
      <c r="P13" s="638"/>
      <c r="Q13" s="640"/>
      <c r="R13" s="641"/>
      <c r="S13" s="640"/>
      <c r="T13" s="638"/>
      <c r="U13" s="640"/>
      <c r="V13" s="638"/>
      <c r="W13" s="640"/>
    </row>
    <row r="14" spans="1:23">
      <c r="A14" s="793" t="s">
        <v>883</v>
      </c>
      <c r="C14" s="794"/>
      <c r="D14" s="534" t="s">
        <v>848</v>
      </c>
      <c r="F14" s="795"/>
      <c r="G14" s="769"/>
      <c r="H14" s="769" t="s">
        <v>848</v>
      </c>
      <c r="I14" s="769"/>
      <c r="J14" s="769"/>
      <c r="K14" s="769"/>
      <c r="L14" s="639" t="s">
        <v>848</v>
      </c>
      <c r="M14" s="639"/>
      <c r="N14" s="639"/>
      <c r="O14" s="769"/>
      <c r="P14" s="796"/>
      <c r="Q14" s="797"/>
      <c r="R14" s="798"/>
      <c r="V14" s="534" t="s">
        <v>848</v>
      </c>
    </row>
    <row r="15" spans="1:23">
      <c r="A15" s="793"/>
      <c r="B15" s="793"/>
      <c r="C15" s="793"/>
      <c r="D15" s="554"/>
      <c r="E15" s="554"/>
      <c r="F15" s="554"/>
      <c r="G15" s="554"/>
      <c r="H15" s="554"/>
      <c r="I15" s="554"/>
      <c r="J15" s="554"/>
      <c r="K15" s="554"/>
      <c r="L15" s="554"/>
      <c r="M15" s="554"/>
      <c r="N15" s="554"/>
      <c r="O15" s="554"/>
      <c r="P15" s="554"/>
      <c r="Q15" s="554"/>
      <c r="R15" s="554"/>
    </row>
  </sheetData>
  <mergeCells count="36">
    <mergeCell ref="U4:U5"/>
    <mergeCell ref="V4:V5"/>
    <mergeCell ref="W4:W5"/>
    <mergeCell ref="T4:T5"/>
    <mergeCell ref="I4:I5"/>
    <mergeCell ref="J4:J5"/>
    <mergeCell ref="K4:K5"/>
    <mergeCell ref="L4:L5"/>
    <mergeCell ref="M4:M5"/>
    <mergeCell ref="N4:N5"/>
    <mergeCell ref="O4:O5"/>
    <mergeCell ref="P4:P5"/>
    <mergeCell ref="Q4:Q5"/>
    <mergeCell ref="R4:R5"/>
    <mergeCell ref="S4:S5"/>
    <mergeCell ref="A1:E1"/>
    <mergeCell ref="F1:G1"/>
    <mergeCell ref="A2:A5"/>
    <mergeCell ref="B2:B5"/>
    <mergeCell ref="C4:C5"/>
    <mergeCell ref="D4:D5"/>
    <mergeCell ref="E4:E5"/>
    <mergeCell ref="F4:F5"/>
    <mergeCell ref="G4:G5"/>
    <mergeCell ref="H4:H5"/>
    <mergeCell ref="C2:M2"/>
    <mergeCell ref="I3:K3"/>
    <mergeCell ref="L3:M3"/>
    <mergeCell ref="C3:E3"/>
    <mergeCell ref="F3:H3"/>
    <mergeCell ref="P2:W2"/>
    <mergeCell ref="N3:O3"/>
    <mergeCell ref="P3:Q3"/>
    <mergeCell ref="R3:S3"/>
    <mergeCell ref="T3:U3"/>
    <mergeCell ref="V3:W3"/>
  </mergeCells>
  <pageMargins left="0.7" right="0.7" top="0.75" bottom="0.75" header="0.3" footer="0.3"/>
  <pageSetup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O17"/>
  <sheetViews>
    <sheetView zoomScaleNormal="100" zoomScaleSheetLayoutView="130" workbookViewId="0">
      <selection activeCell="F13" sqref="F13"/>
    </sheetView>
  </sheetViews>
  <sheetFormatPr defaultRowHeight="12.75"/>
  <cols>
    <col min="1" max="2" width="9.140625" style="409"/>
    <col min="3" max="3" width="10.5703125" style="409" bestFit="1" customWidth="1"/>
    <col min="4" max="4" width="9.28515625" style="409" bestFit="1" customWidth="1"/>
    <col min="5" max="5" width="9.140625" style="409"/>
    <col min="6" max="6" width="9.85546875" style="409" customWidth="1"/>
    <col min="7" max="7" width="9.85546875" style="409" bestFit="1" customWidth="1"/>
    <col min="8" max="8" width="9.28515625" style="409" bestFit="1" customWidth="1"/>
    <col min="9" max="9" width="13.28515625" style="409" customWidth="1"/>
    <col min="10" max="10" width="9.42578125" style="409" customWidth="1"/>
    <col min="11" max="11" width="9.140625" style="409"/>
    <col min="12" max="12" width="11.7109375" style="409" bestFit="1" customWidth="1"/>
    <col min="13" max="13" width="11.85546875" style="409" bestFit="1" customWidth="1"/>
    <col min="14" max="16384" width="9.140625" style="409"/>
  </cols>
  <sheetData>
    <row r="1" spans="1:15" ht="15" customHeight="1">
      <c r="A1" s="984" t="s">
        <v>884</v>
      </c>
      <c r="B1" s="984"/>
      <c r="F1" s="642"/>
      <c r="G1" s="642"/>
      <c r="I1" s="984"/>
      <c r="J1" s="643"/>
      <c r="K1" s="578"/>
    </row>
    <row r="2" spans="1:15" ht="18.75" customHeight="1">
      <c r="A2" s="1418" t="s">
        <v>834</v>
      </c>
      <c r="B2" s="1418"/>
      <c r="C2" s="1418"/>
      <c r="D2" s="1418"/>
      <c r="E2" s="1418"/>
      <c r="F2" s="1418"/>
      <c r="G2" s="1418"/>
      <c r="H2" s="1418"/>
      <c r="I2" s="1418"/>
      <c r="J2" s="1418"/>
      <c r="K2" s="1418"/>
      <c r="L2" s="1418"/>
      <c r="M2" s="1418"/>
      <c r="N2" s="1418"/>
      <c r="O2" s="1418"/>
    </row>
    <row r="3" spans="1:15" ht="41.25" customHeight="1">
      <c r="A3" s="1419" t="s">
        <v>757</v>
      </c>
      <c r="B3" s="1419" t="s">
        <v>857</v>
      </c>
      <c r="C3" s="1421" t="s">
        <v>875</v>
      </c>
      <c r="D3" s="1422"/>
      <c r="E3" s="1423"/>
      <c r="F3" s="1424" t="s">
        <v>929</v>
      </c>
      <c r="G3" s="1424"/>
      <c r="H3" s="1424"/>
      <c r="I3" s="1424" t="s">
        <v>1129</v>
      </c>
      <c r="J3" s="1424"/>
      <c r="K3" s="1424"/>
      <c r="L3" s="1421" t="s">
        <v>877</v>
      </c>
      <c r="M3" s="1423"/>
      <c r="N3" s="1421" t="s">
        <v>863</v>
      </c>
      <c r="O3" s="1423"/>
    </row>
    <row r="4" spans="1:15" ht="38.25">
      <c r="A4" s="1420"/>
      <c r="B4" s="1420"/>
      <c r="C4" s="962" t="s">
        <v>885</v>
      </c>
      <c r="D4" s="962" t="s">
        <v>865</v>
      </c>
      <c r="E4" s="962" t="s">
        <v>1060</v>
      </c>
      <c r="F4" s="962" t="s">
        <v>881</v>
      </c>
      <c r="G4" s="962" t="s">
        <v>865</v>
      </c>
      <c r="H4" s="962" t="s">
        <v>1060</v>
      </c>
      <c r="I4" s="962" t="s">
        <v>886</v>
      </c>
      <c r="J4" s="962" t="s">
        <v>865</v>
      </c>
      <c r="K4" s="985" t="s">
        <v>1060</v>
      </c>
      <c r="L4" s="962" t="s">
        <v>865</v>
      </c>
      <c r="M4" s="962" t="s">
        <v>1060</v>
      </c>
      <c r="N4" s="962" t="s">
        <v>1126</v>
      </c>
      <c r="O4" s="962" t="s">
        <v>1056</v>
      </c>
    </row>
    <row r="5" spans="1:15">
      <c r="A5" s="633" t="s">
        <v>600</v>
      </c>
      <c r="B5" s="624">
        <v>255</v>
      </c>
      <c r="C5" s="624">
        <v>65.470699999999994</v>
      </c>
      <c r="D5" s="624">
        <v>16473</v>
      </c>
      <c r="E5" s="624">
        <v>317.39161300000001</v>
      </c>
      <c r="F5" s="624">
        <v>263.81000000000006</v>
      </c>
      <c r="G5" s="624">
        <v>26381</v>
      </c>
      <c r="H5" s="624">
        <v>794.74125000000004</v>
      </c>
      <c r="I5" s="624">
        <v>1457830</v>
      </c>
      <c r="J5" s="624">
        <v>1457830</v>
      </c>
      <c r="K5" s="624">
        <v>554.04237714499891</v>
      </c>
      <c r="L5" s="624">
        <v>1500684</v>
      </c>
      <c r="M5" s="624">
        <v>1666.1718231449988</v>
      </c>
      <c r="N5" s="624">
        <v>12</v>
      </c>
      <c r="O5" s="624">
        <v>0.42</v>
      </c>
    </row>
    <row r="6" spans="1:15" s="554" customFormat="1">
      <c r="A6" s="614" t="s">
        <v>1160</v>
      </c>
      <c r="B6" s="619">
        <f>SUM(B7)</f>
        <v>21</v>
      </c>
      <c r="C6" s="619">
        <f t="shared" ref="C6:M6" si="0">SUM(C7)</f>
        <v>0.17299999999999999</v>
      </c>
      <c r="D6" s="619">
        <f t="shared" si="0"/>
        <v>173</v>
      </c>
      <c r="E6" s="619">
        <f t="shared" si="0"/>
        <v>2.9133100000000001</v>
      </c>
      <c r="F6" s="619">
        <f t="shared" si="0"/>
        <v>3.72</v>
      </c>
      <c r="G6" s="619">
        <f t="shared" si="0"/>
        <v>372</v>
      </c>
      <c r="H6" s="619">
        <f t="shared" si="0"/>
        <v>16.042120000000001</v>
      </c>
      <c r="I6" s="619">
        <f t="shared" si="0"/>
        <v>0</v>
      </c>
      <c r="J6" s="619">
        <f t="shared" si="0"/>
        <v>0</v>
      </c>
      <c r="K6" s="619">
        <f t="shared" si="0"/>
        <v>0</v>
      </c>
      <c r="L6" s="619">
        <f t="shared" si="0"/>
        <v>545</v>
      </c>
      <c r="M6" s="619">
        <f t="shared" si="0"/>
        <v>18.95543</v>
      </c>
      <c r="N6" s="619">
        <f>N7</f>
        <v>11</v>
      </c>
      <c r="O6" s="619">
        <f>O7</f>
        <v>0.46</v>
      </c>
    </row>
    <row r="7" spans="1:15" s="554" customFormat="1">
      <c r="A7" s="616">
        <v>44288</v>
      </c>
      <c r="B7" s="619">
        <v>21</v>
      </c>
      <c r="C7" s="619">
        <v>0.17299999999999999</v>
      </c>
      <c r="D7" s="619">
        <v>173</v>
      </c>
      <c r="E7" s="619">
        <v>2.9133100000000001</v>
      </c>
      <c r="F7" s="619">
        <v>3.72</v>
      </c>
      <c r="G7" s="619">
        <v>372</v>
      </c>
      <c r="H7" s="619">
        <v>16.042120000000001</v>
      </c>
      <c r="I7" s="619">
        <v>0</v>
      </c>
      <c r="J7" s="619">
        <v>0</v>
      </c>
      <c r="K7" s="619">
        <v>0</v>
      </c>
      <c r="L7" s="620">
        <v>545</v>
      </c>
      <c r="M7" s="620">
        <v>18.95543</v>
      </c>
      <c r="N7" s="619">
        <v>11</v>
      </c>
      <c r="O7" s="619">
        <v>0.46</v>
      </c>
    </row>
    <row r="8" spans="1:15">
      <c r="A8" s="644" t="str">
        <f>'[1]64'!A7</f>
        <v>$ indicates as on April 30, 2021</v>
      </c>
      <c r="B8" s="645"/>
      <c r="C8" s="645"/>
      <c r="D8" s="645"/>
      <c r="E8" s="646"/>
      <c r="F8" s="645"/>
      <c r="G8" s="645"/>
      <c r="H8" s="645"/>
      <c r="I8" s="645"/>
      <c r="J8" s="645"/>
      <c r="K8" s="645"/>
      <c r="L8" s="645"/>
      <c r="M8" s="646"/>
    </row>
    <row r="9" spans="1:15">
      <c r="A9" s="644" t="s">
        <v>887</v>
      </c>
      <c r="B9" s="647"/>
      <c r="I9" s="647"/>
      <c r="J9" s="647"/>
      <c r="K9" s="647"/>
      <c r="L9" s="647"/>
      <c r="M9" s="647"/>
    </row>
    <row r="10" spans="1:15">
      <c r="A10" s="648" t="s">
        <v>888</v>
      </c>
      <c r="G10" s="409" t="s">
        <v>848</v>
      </c>
    </row>
    <row r="17" ht="13.5" customHeight="1"/>
  </sheetData>
  <mergeCells count="8">
    <mergeCell ref="A2:O2"/>
    <mergeCell ref="A3:A4"/>
    <mergeCell ref="B3:B4"/>
    <mergeCell ref="C3:E3"/>
    <mergeCell ref="F3:H3"/>
    <mergeCell ref="I3:K3"/>
    <mergeCell ref="L3:M3"/>
    <mergeCell ref="N3:O3"/>
  </mergeCell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R27"/>
  <sheetViews>
    <sheetView zoomScaleNormal="100" zoomScaleSheetLayoutView="130" workbookViewId="0">
      <selection activeCell="I28" sqref="I28"/>
    </sheetView>
  </sheetViews>
  <sheetFormatPr defaultRowHeight="12.75"/>
  <cols>
    <col min="1" max="2" width="9.140625" style="409"/>
    <col min="3" max="3" width="10.5703125" style="409" bestFit="1" customWidth="1"/>
    <col min="4" max="4" width="9.28515625" style="409" bestFit="1" customWidth="1"/>
    <col min="5" max="5" width="10.5703125" style="409" bestFit="1" customWidth="1"/>
    <col min="6" max="6" width="9.28515625" style="409" bestFit="1" customWidth="1"/>
    <col min="7" max="7" width="10.5703125" style="409" bestFit="1" customWidth="1"/>
    <col min="8" max="8" width="13.7109375" style="409" customWidth="1"/>
    <col min="9" max="9" width="10.42578125" style="409" customWidth="1"/>
    <col min="10" max="15" width="9.140625" style="409"/>
    <col min="16" max="16" width="10.85546875" style="409" bestFit="1" customWidth="1"/>
    <col min="17" max="17" width="11.28515625" style="409" customWidth="1"/>
    <col min="18" max="18" width="9.140625" style="409" customWidth="1"/>
    <col min="19" max="16384" width="9.140625" style="409"/>
  </cols>
  <sheetData>
    <row r="1" spans="1:18" ht="15">
      <c r="A1" s="1428" t="s">
        <v>889</v>
      </c>
      <c r="B1" s="1428"/>
      <c r="C1" s="1428"/>
      <c r="D1" s="1428"/>
      <c r="E1" s="1428"/>
      <c r="F1" s="1428"/>
      <c r="G1" s="1428"/>
      <c r="H1" s="1428"/>
      <c r="I1" s="1428"/>
      <c r="J1" s="1428"/>
      <c r="K1" s="1428"/>
      <c r="L1" s="1428"/>
      <c r="M1" s="1428"/>
      <c r="N1" s="1428"/>
      <c r="O1" s="1428"/>
      <c r="P1" s="1428"/>
      <c r="Q1" s="1428"/>
      <c r="R1" s="1428"/>
    </row>
    <row r="2" spans="1:18" ht="15.75">
      <c r="A2" s="1399" t="s">
        <v>834</v>
      </c>
      <c r="B2" s="1399"/>
      <c r="C2" s="1399"/>
      <c r="D2" s="1399"/>
      <c r="E2" s="1399"/>
      <c r="F2" s="1399"/>
      <c r="G2" s="1399"/>
      <c r="H2" s="1399"/>
      <c r="I2" s="1399"/>
      <c r="J2" s="1399"/>
      <c r="K2" s="1399"/>
      <c r="L2" s="1399"/>
      <c r="M2" s="1399"/>
      <c r="N2" s="1399"/>
      <c r="O2" s="1399"/>
      <c r="P2" s="1399"/>
      <c r="Q2" s="1399"/>
      <c r="R2" s="1399"/>
    </row>
    <row r="3" spans="1:18" ht="30" customHeight="1">
      <c r="A3" s="1424" t="s">
        <v>757</v>
      </c>
      <c r="B3" s="1424" t="s">
        <v>857</v>
      </c>
      <c r="C3" s="1424" t="s">
        <v>890</v>
      </c>
      <c r="D3" s="1424"/>
      <c r="E3" s="1424"/>
      <c r="F3" s="1421" t="s">
        <v>838</v>
      </c>
      <c r="G3" s="1422"/>
      <c r="H3" s="1423"/>
      <c r="I3" s="1421" t="s">
        <v>839</v>
      </c>
      <c r="J3" s="1422"/>
      <c r="K3" s="1423"/>
      <c r="L3" s="1421" t="s">
        <v>836</v>
      </c>
      <c r="M3" s="1422"/>
      <c r="N3" s="1423"/>
      <c r="O3" s="1421" t="s">
        <v>53</v>
      </c>
      <c r="P3" s="1423"/>
      <c r="Q3" s="1424" t="s">
        <v>863</v>
      </c>
      <c r="R3" s="1424"/>
    </row>
    <row r="4" spans="1:18" ht="38.25">
      <c r="A4" s="1424"/>
      <c r="B4" s="1424"/>
      <c r="C4" s="962" t="s">
        <v>885</v>
      </c>
      <c r="D4" s="962" t="s">
        <v>865</v>
      </c>
      <c r="E4" s="962" t="s">
        <v>1060</v>
      </c>
      <c r="F4" s="962" t="s">
        <v>891</v>
      </c>
      <c r="G4" s="962" t="s">
        <v>865</v>
      </c>
      <c r="H4" s="962" t="s">
        <v>1060</v>
      </c>
      <c r="I4" s="962" t="s">
        <v>864</v>
      </c>
      <c r="J4" s="962" t="s">
        <v>865</v>
      </c>
      <c r="K4" s="962" t="s">
        <v>1060</v>
      </c>
      <c r="L4" s="962" t="s">
        <v>891</v>
      </c>
      <c r="M4" s="962" t="s">
        <v>865</v>
      </c>
      <c r="N4" s="962" t="s">
        <v>1195</v>
      </c>
      <c r="O4" s="962" t="s">
        <v>865</v>
      </c>
      <c r="P4" s="962" t="s">
        <v>1195</v>
      </c>
      <c r="Q4" s="962" t="s">
        <v>1126</v>
      </c>
      <c r="R4" s="962" t="s">
        <v>1196</v>
      </c>
    </row>
    <row r="5" spans="1:18">
      <c r="A5" s="633" t="s">
        <v>600</v>
      </c>
      <c r="B5" s="624">
        <v>254</v>
      </c>
      <c r="C5" s="624">
        <v>0</v>
      </c>
      <c r="D5" s="624">
        <v>0</v>
      </c>
      <c r="E5" s="624">
        <v>0</v>
      </c>
      <c r="F5" s="624">
        <v>7.7490000000000002E-4</v>
      </c>
      <c r="G5" s="624">
        <v>1535</v>
      </c>
      <c r="H5" s="624">
        <v>87.287484000000006</v>
      </c>
      <c r="I5" s="624">
        <v>0.35470668499999997</v>
      </c>
      <c r="J5" s="624">
        <v>26</v>
      </c>
      <c r="K5" s="624">
        <v>0.57201000000000002</v>
      </c>
      <c r="L5" s="624">
        <v>856.37975000000017</v>
      </c>
      <c r="M5" s="624">
        <v>120442</v>
      </c>
      <c r="N5" s="624">
        <v>4870.9331300000003</v>
      </c>
      <c r="O5" s="624">
        <v>122003</v>
      </c>
      <c r="P5" s="624">
        <v>4958.7926240000006</v>
      </c>
      <c r="Q5" s="624">
        <v>28</v>
      </c>
      <c r="R5" s="624">
        <v>1.0900000000000001</v>
      </c>
    </row>
    <row r="6" spans="1:18" s="554" customFormat="1">
      <c r="A6" s="614" t="s">
        <v>1160</v>
      </c>
      <c r="B6" s="619">
        <f>SUM(B7)</f>
        <v>21</v>
      </c>
      <c r="C6" s="619">
        <f t="shared" ref="C6:N6" si="0">SUM(C7)</f>
        <v>0</v>
      </c>
      <c r="D6" s="619">
        <f t="shared" si="0"/>
        <v>0</v>
      </c>
      <c r="E6" s="619">
        <f t="shared" si="0"/>
        <v>0</v>
      </c>
      <c r="F6" s="619">
        <f t="shared" si="0"/>
        <v>2.0000000000000002E-5</v>
      </c>
      <c r="G6" s="619">
        <f t="shared" si="0"/>
        <v>230</v>
      </c>
      <c r="H6" s="619">
        <f t="shared" si="0"/>
        <v>10.74</v>
      </c>
      <c r="I6" s="619">
        <f t="shared" si="0"/>
        <v>0</v>
      </c>
      <c r="J6" s="619">
        <f t="shared" si="0"/>
        <v>0</v>
      </c>
      <c r="K6" s="619">
        <f t="shared" si="0"/>
        <v>0</v>
      </c>
      <c r="L6" s="619">
        <f t="shared" si="0"/>
        <v>14.226000000000001</v>
      </c>
      <c r="M6" s="619">
        <f t="shared" si="0"/>
        <v>3534</v>
      </c>
      <c r="N6" s="619">
        <f t="shared" si="0"/>
        <v>174.66</v>
      </c>
      <c r="O6" s="619">
        <f>SUM(O7)</f>
        <v>3764</v>
      </c>
      <c r="P6" s="619">
        <f t="shared" ref="P6" si="1">SUM(P7)</f>
        <v>185.4</v>
      </c>
      <c r="Q6" s="619">
        <f>Q7</f>
        <v>0</v>
      </c>
      <c r="R6" s="619">
        <f>R7</f>
        <v>0</v>
      </c>
    </row>
    <row r="7" spans="1:18" s="554" customFormat="1">
      <c r="A7" s="616">
        <v>44288</v>
      </c>
      <c r="B7" s="619">
        <v>21</v>
      </c>
      <c r="C7" s="619">
        <v>0</v>
      </c>
      <c r="D7" s="619">
        <v>0</v>
      </c>
      <c r="E7" s="619">
        <v>0</v>
      </c>
      <c r="F7" s="619">
        <v>2.0000000000000002E-5</v>
      </c>
      <c r="G7" s="619">
        <v>230</v>
      </c>
      <c r="H7" s="619">
        <v>10.74</v>
      </c>
      <c r="I7" s="619">
        <v>0</v>
      </c>
      <c r="J7" s="619">
        <v>0</v>
      </c>
      <c r="K7" s="619">
        <v>0</v>
      </c>
      <c r="L7" s="619">
        <v>14.226000000000001</v>
      </c>
      <c r="M7" s="619">
        <v>3534</v>
      </c>
      <c r="N7" s="619">
        <v>174.66</v>
      </c>
      <c r="O7" s="619">
        <v>3764</v>
      </c>
      <c r="P7" s="619">
        <v>185.4</v>
      </c>
      <c r="Q7" s="619">
        <v>0</v>
      </c>
      <c r="R7" s="619">
        <v>0</v>
      </c>
    </row>
    <row r="8" spans="1:18" s="554" customFormat="1">
      <c r="A8" s="885"/>
      <c r="B8" s="639"/>
      <c r="C8" s="639"/>
      <c r="D8" s="639"/>
      <c r="E8" s="881"/>
      <c r="F8" s="881"/>
      <c r="G8" s="639"/>
      <c r="H8" s="881"/>
      <c r="I8" s="639"/>
      <c r="J8" s="639"/>
      <c r="K8" s="881"/>
      <c r="L8" s="881"/>
      <c r="M8" s="639"/>
      <c r="N8" s="886"/>
      <c r="O8" s="639"/>
      <c r="P8" s="883"/>
      <c r="Q8" s="639"/>
      <c r="R8" s="639"/>
    </row>
    <row r="9" spans="1:18" s="554" customFormat="1">
      <c r="A9" s="639"/>
      <c r="B9" s="639"/>
      <c r="C9" s="639"/>
      <c r="D9" s="639"/>
      <c r="E9" s="639"/>
      <c r="F9" s="639"/>
      <c r="G9" s="639"/>
      <c r="H9" s="799"/>
      <c r="I9" s="639"/>
      <c r="J9" s="639"/>
      <c r="K9" s="639"/>
      <c r="L9" s="639"/>
      <c r="M9" s="639"/>
      <c r="N9" s="651"/>
      <c r="O9" s="639"/>
      <c r="P9" s="651"/>
      <c r="Q9" s="639"/>
      <c r="R9" s="639"/>
    </row>
    <row r="10" spans="1:18" s="554" customFormat="1" ht="15.75">
      <c r="A10" s="1427" t="s">
        <v>835</v>
      </c>
      <c r="B10" s="1427"/>
      <c r="C10" s="1427"/>
      <c r="D10" s="1427"/>
      <c r="E10" s="1427"/>
      <c r="F10" s="1427"/>
      <c r="G10" s="1427"/>
      <c r="H10" s="1427"/>
      <c r="I10" s="1427"/>
      <c r="J10" s="1427"/>
      <c r="K10" s="658"/>
      <c r="L10" s="658"/>
      <c r="M10" s="658"/>
      <c r="N10" s="657"/>
      <c r="O10" s="658"/>
      <c r="P10" s="657"/>
      <c r="Q10" s="658"/>
      <c r="R10" s="658"/>
    </row>
    <row r="11" spans="1:18" s="554" customFormat="1">
      <c r="A11" s="1389" t="s">
        <v>868</v>
      </c>
      <c r="B11" s="1389" t="s">
        <v>857</v>
      </c>
      <c r="C11" s="1390" t="s">
        <v>859</v>
      </c>
      <c r="D11" s="1390"/>
      <c r="E11" s="1390"/>
      <c r="F11" s="1390"/>
      <c r="G11" s="1390" t="s">
        <v>53</v>
      </c>
      <c r="H11" s="1391"/>
      <c r="I11" s="1390" t="s">
        <v>863</v>
      </c>
      <c r="J11" s="1390"/>
      <c r="K11" s="658"/>
      <c r="L11" s="658"/>
      <c r="M11" s="658" t="s">
        <v>848</v>
      </c>
      <c r="N11" s="658"/>
      <c r="O11" s="658"/>
      <c r="P11" s="657"/>
      <c r="Q11" s="658"/>
      <c r="R11" s="658"/>
    </row>
    <row r="12" spans="1:18" s="554" customFormat="1">
      <c r="A12" s="1389"/>
      <c r="B12" s="1389"/>
      <c r="C12" s="1393" t="s">
        <v>869</v>
      </c>
      <c r="D12" s="1393"/>
      <c r="E12" s="1393" t="s">
        <v>870</v>
      </c>
      <c r="F12" s="1393"/>
      <c r="G12" s="1384" t="s">
        <v>865</v>
      </c>
      <c r="H12" s="1401" t="s">
        <v>1057</v>
      </c>
      <c r="I12" s="1394" t="s">
        <v>1126</v>
      </c>
      <c r="J12" s="1389" t="s">
        <v>1058</v>
      </c>
      <c r="K12" s="658"/>
      <c r="L12" s="658" t="s">
        <v>848</v>
      </c>
      <c r="M12" s="658"/>
      <c r="N12" s="658"/>
      <c r="O12" s="658"/>
      <c r="P12" s="658"/>
      <c r="Q12" s="658"/>
      <c r="R12" s="658"/>
    </row>
    <row r="13" spans="1:18" s="554" customFormat="1" ht="38.25">
      <c r="A13" s="1389"/>
      <c r="B13" s="1389"/>
      <c r="C13" s="973" t="s">
        <v>865</v>
      </c>
      <c r="D13" s="791" t="s">
        <v>1055</v>
      </c>
      <c r="E13" s="973" t="s">
        <v>865</v>
      </c>
      <c r="F13" s="791" t="s">
        <v>1055</v>
      </c>
      <c r="G13" s="1385"/>
      <c r="H13" s="1426"/>
      <c r="I13" s="1395"/>
      <c r="J13" s="1389"/>
      <c r="K13" s="658"/>
      <c r="L13" s="658"/>
      <c r="M13" s="658"/>
      <c r="N13" s="658"/>
      <c r="O13" s="658"/>
      <c r="P13" s="658"/>
      <c r="Q13" s="658"/>
      <c r="R13" s="658"/>
    </row>
    <row r="14" spans="1:18" s="554" customFormat="1">
      <c r="A14" s="652" t="s">
        <v>600</v>
      </c>
      <c r="B14" s="986">
        <v>216</v>
      </c>
      <c r="C14" s="986">
        <v>6617186</v>
      </c>
      <c r="D14" s="986">
        <v>362427.98</v>
      </c>
      <c r="E14" s="986">
        <v>4591356</v>
      </c>
      <c r="F14" s="986">
        <v>242636.24</v>
      </c>
      <c r="G14" s="986">
        <v>11208542</v>
      </c>
      <c r="H14" s="986">
        <v>605064.22</v>
      </c>
      <c r="I14" s="986">
        <v>27</v>
      </c>
      <c r="J14" s="986">
        <v>1.25</v>
      </c>
      <c r="K14" s="658"/>
      <c r="L14" s="987"/>
      <c r="M14" s="657"/>
      <c r="N14" s="658"/>
      <c r="O14" s="658"/>
      <c r="P14" s="658"/>
      <c r="Q14" s="658"/>
      <c r="R14" s="658"/>
    </row>
    <row r="15" spans="1:18" s="554" customFormat="1">
      <c r="A15" s="988" t="s">
        <v>1160</v>
      </c>
      <c r="B15" s="654">
        <f>SUM(B16)</f>
        <v>21</v>
      </c>
      <c r="C15" s="654">
        <f t="shared" ref="C15:H15" si="2">SUM(C16)</f>
        <v>562642</v>
      </c>
      <c r="D15" s="654">
        <f t="shared" si="2"/>
        <v>28555.37</v>
      </c>
      <c r="E15" s="654">
        <f t="shared" si="2"/>
        <v>782691</v>
      </c>
      <c r="F15" s="654">
        <f t="shared" si="2"/>
        <v>37534.050000000003</v>
      </c>
      <c r="G15" s="654">
        <f t="shared" si="2"/>
        <v>1345333</v>
      </c>
      <c r="H15" s="654">
        <f t="shared" si="2"/>
        <v>66089.42</v>
      </c>
      <c r="I15" s="653">
        <f>I16</f>
        <v>9</v>
      </c>
      <c r="J15" s="653">
        <f>J16</f>
        <v>0.42588025000000002</v>
      </c>
      <c r="K15" s="656"/>
      <c r="L15" s="658"/>
      <c r="M15" s="658"/>
      <c r="N15" s="658"/>
      <c r="O15" s="658"/>
      <c r="P15" s="658"/>
      <c r="Q15" s="658"/>
      <c r="R15" s="658"/>
    </row>
    <row r="16" spans="1:18" s="554" customFormat="1">
      <c r="A16" s="649">
        <v>44287</v>
      </c>
      <c r="B16" s="654">
        <v>21</v>
      </c>
      <c r="C16" s="655">
        <v>562642</v>
      </c>
      <c r="D16" s="655">
        <v>28555.37</v>
      </c>
      <c r="E16" s="655">
        <v>782691</v>
      </c>
      <c r="F16" s="655">
        <v>37534.050000000003</v>
      </c>
      <c r="G16" s="655">
        <v>1345333</v>
      </c>
      <c r="H16" s="989">
        <v>66089.42</v>
      </c>
      <c r="I16" s="653">
        <v>9</v>
      </c>
      <c r="J16" s="653">
        <v>0.42588025000000002</v>
      </c>
      <c r="K16" s="658"/>
      <c r="L16" s="658"/>
      <c r="M16" s="658"/>
      <c r="N16" s="658"/>
      <c r="O16" s="658"/>
      <c r="P16" s="658"/>
      <c r="Q16" s="658"/>
      <c r="R16" s="658"/>
    </row>
    <row r="17" spans="1:18" s="554" customFormat="1">
      <c r="A17" s="534" t="str">
        <f>'[1]1'!A8</f>
        <v>$ indicates as on April 30, 2021</v>
      </c>
      <c r="B17" s="623"/>
      <c r="C17" s="623"/>
      <c r="D17" s="623"/>
      <c r="E17" s="623"/>
      <c r="F17" s="623"/>
      <c r="G17" s="623"/>
      <c r="H17" s="657"/>
      <c r="I17" s="975"/>
      <c r="J17" s="975"/>
      <c r="K17" s="975"/>
      <c r="L17" s="990"/>
      <c r="M17" s="975"/>
      <c r="N17" s="975"/>
      <c r="O17" s="975"/>
      <c r="P17" s="975"/>
      <c r="Q17" s="639"/>
      <c r="R17" s="638"/>
    </row>
    <row r="18" spans="1:18" s="554" customFormat="1">
      <c r="A18" s="534" t="s">
        <v>892</v>
      </c>
      <c r="B18" s="623"/>
      <c r="C18" s="623"/>
      <c r="D18" s="623"/>
      <c r="E18" s="623"/>
      <c r="F18" s="623"/>
      <c r="G18" s="623"/>
      <c r="H18" s="991"/>
      <c r="I18" s="975"/>
      <c r="J18" s="975"/>
      <c r="K18" s="975"/>
      <c r="L18" s="992"/>
      <c r="M18" s="975"/>
      <c r="N18" s="975"/>
      <c r="O18" s="975"/>
      <c r="P18" s="975"/>
      <c r="Q18" s="639"/>
      <c r="R18" s="638"/>
    </row>
    <row r="19" spans="1:18" ht="25.15" customHeight="1">
      <c r="A19" s="1425" t="s">
        <v>893</v>
      </c>
      <c r="B19" s="1425"/>
      <c r="C19" s="1425"/>
      <c r="D19" s="1425"/>
      <c r="E19" s="1425"/>
      <c r="F19" s="1425"/>
      <c r="G19" s="1425"/>
      <c r="H19" s="1425"/>
      <c r="I19" s="1425"/>
      <c r="J19" s="661"/>
      <c r="K19" s="661"/>
      <c r="L19" s="661"/>
      <c r="M19" s="661"/>
      <c r="N19" s="661"/>
      <c r="O19" s="661"/>
      <c r="P19" s="661"/>
      <c r="Q19" s="659"/>
      <c r="R19" s="660"/>
    </row>
    <row r="20" spans="1:18" ht="12.75" customHeight="1">
      <c r="A20" s="648" t="s">
        <v>564</v>
      </c>
      <c r="B20" s="611"/>
      <c r="C20" s="611"/>
      <c r="D20" s="611"/>
      <c r="E20" s="611"/>
      <c r="F20" s="611"/>
      <c r="G20" s="625"/>
      <c r="H20" s="628" t="s">
        <v>848</v>
      </c>
      <c r="I20" s="629"/>
      <c r="J20" s="625"/>
      <c r="K20" s="625"/>
      <c r="L20" s="662"/>
      <c r="M20" s="625"/>
      <c r="N20" s="628"/>
      <c r="O20" s="611"/>
      <c r="P20" s="611"/>
      <c r="Q20" s="611"/>
      <c r="R20" s="611"/>
    </row>
    <row r="21" spans="1:18" ht="37.5" customHeight="1">
      <c r="A21" s="648"/>
      <c r="B21" s="611"/>
      <c r="C21" s="611"/>
      <c r="D21" s="611"/>
      <c r="E21" s="611"/>
      <c r="F21" s="611"/>
      <c r="G21" s="611"/>
      <c r="H21" s="611"/>
      <c r="I21" s="625"/>
      <c r="J21" s="611" t="s">
        <v>848</v>
      </c>
      <c r="K21" s="611"/>
      <c r="L21" s="611"/>
      <c r="M21" s="611"/>
      <c r="N21" s="611"/>
      <c r="O21" s="611"/>
      <c r="P21" s="611"/>
      <c r="Q21" s="611"/>
      <c r="R21" s="611"/>
    </row>
    <row r="22" spans="1:18" ht="12.75" customHeight="1"/>
    <row r="23" spans="1:18" ht="12.75" customHeight="1">
      <c r="P23" s="663"/>
    </row>
    <row r="24" spans="1:18">
      <c r="H24" s="663"/>
      <c r="P24" s="663"/>
      <c r="Q24" s="663"/>
    </row>
    <row r="25" spans="1:18">
      <c r="H25" s="663"/>
      <c r="P25" s="663"/>
    </row>
    <row r="26" spans="1:18">
      <c r="P26" s="663"/>
    </row>
    <row r="27" spans="1:18">
      <c r="H27" s="663"/>
      <c r="P27" s="663"/>
    </row>
  </sheetData>
  <mergeCells count="23">
    <mergeCell ref="A10:J10"/>
    <mergeCell ref="A11:A13"/>
    <mergeCell ref="B11:B13"/>
    <mergeCell ref="A1:R1"/>
    <mergeCell ref="A2:R2"/>
    <mergeCell ref="A3:A4"/>
    <mergeCell ref="B3:B4"/>
    <mergeCell ref="C3:E3"/>
    <mergeCell ref="F3:H3"/>
    <mergeCell ref="I3:K3"/>
    <mergeCell ref="L3:N3"/>
    <mergeCell ref="O3:P3"/>
    <mergeCell ref="Q3:R3"/>
    <mergeCell ref="A19:I19"/>
    <mergeCell ref="C11:F11"/>
    <mergeCell ref="G11:H11"/>
    <mergeCell ref="I11:J11"/>
    <mergeCell ref="C12:D12"/>
    <mergeCell ref="E12:F12"/>
    <mergeCell ref="G12:G13"/>
    <mergeCell ref="H12:H13"/>
    <mergeCell ref="I12:I13"/>
    <mergeCell ref="J12:J1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10"/>
  <sheetViews>
    <sheetView workbookViewId="0">
      <selection activeCell="I19" sqref="I19"/>
    </sheetView>
  </sheetViews>
  <sheetFormatPr defaultColWidth="8.85546875" defaultRowHeight="15"/>
  <cols>
    <col min="1" max="1" width="21.7109375" style="19" customWidth="1"/>
    <col min="2" max="3" width="11.28515625" style="19" customWidth="1"/>
    <col min="4" max="4" width="4.85546875" style="19" bestFit="1" customWidth="1"/>
    <col min="5" max="16384" width="8.85546875" style="19"/>
  </cols>
  <sheetData>
    <row r="1" spans="1:15" ht="15.75" customHeight="1">
      <c r="A1" s="1102" t="s">
        <v>280</v>
      </c>
      <c r="B1" s="1102"/>
      <c r="C1" s="1102"/>
    </row>
    <row r="2" spans="1:15" s="20" customFormat="1" ht="32.25" customHeight="1">
      <c r="A2" s="70" t="s">
        <v>81</v>
      </c>
      <c r="B2" s="71" t="s">
        <v>69</v>
      </c>
      <c r="C2" s="61" t="s">
        <v>429</v>
      </c>
    </row>
    <row r="3" spans="1:15" s="20" customFormat="1">
      <c r="A3" s="72" t="s">
        <v>600</v>
      </c>
      <c r="B3" s="73">
        <v>20</v>
      </c>
      <c r="C3" s="74">
        <v>119.035</v>
      </c>
    </row>
    <row r="4" spans="1:15" s="20" customFormat="1">
      <c r="A4" s="72" t="s">
        <v>1160</v>
      </c>
      <c r="B4" s="73">
        <v>5</v>
      </c>
      <c r="C4" s="851">
        <v>55.706800000000001</v>
      </c>
    </row>
    <row r="5" spans="1:15" s="20" customFormat="1">
      <c r="A5" s="201">
        <v>44287</v>
      </c>
      <c r="B5" s="207">
        <v>5</v>
      </c>
      <c r="C5" s="851">
        <v>55.706800000000001</v>
      </c>
    </row>
    <row r="6" spans="1:15" s="20" customFormat="1" ht="15" customHeight="1">
      <c r="A6" s="83" t="s">
        <v>350</v>
      </c>
      <c r="B6" s="83"/>
      <c r="C6" s="83"/>
      <c r="D6" s="75"/>
      <c r="E6" s="75"/>
      <c r="F6" s="75"/>
      <c r="G6" s="75"/>
      <c r="H6" s="75"/>
      <c r="I6" s="75"/>
      <c r="J6" s="75"/>
      <c r="K6" s="75"/>
      <c r="L6" s="75"/>
      <c r="M6" s="75"/>
      <c r="N6" s="75"/>
      <c r="O6" s="75"/>
    </row>
    <row r="7" spans="1:15" s="20" customFormat="1" ht="61.5" customHeight="1">
      <c r="A7" s="1140" t="s">
        <v>349</v>
      </c>
      <c r="B7" s="1140"/>
      <c r="C7" s="1140"/>
      <c r="D7" s="75"/>
      <c r="E7" s="75"/>
      <c r="F7" s="75"/>
      <c r="G7" s="75"/>
      <c r="H7" s="75"/>
      <c r="I7" s="75"/>
      <c r="J7" s="75"/>
      <c r="K7" s="75"/>
      <c r="L7" s="75"/>
      <c r="M7" s="75"/>
      <c r="N7" s="75"/>
      <c r="O7" s="75"/>
    </row>
    <row r="8" spans="1:15" s="20" customFormat="1" ht="15" customHeight="1">
      <c r="A8" s="1140" t="s">
        <v>1162</v>
      </c>
      <c r="B8" s="1140"/>
      <c r="C8" s="1140"/>
      <c r="D8" s="75"/>
      <c r="E8" s="75"/>
      <c r="F8" s="75"/>
      <c r="G8" s="75"/>
      <c r="H8" s="75"/>
      <c r="I8" s="75"/>
      <c r="J8" s="75"/>
      <c r="K8" s="75"/>
      <c r="L8" s="75"/>
      <c r="M8" s="75"/>
      <c r="N8" s="75"/>
      <c r="O8" s="75"/>
    </row>
    <row r="9" spans="1:15" s="20" customFormat="1">
      <c r="A9" s="1103" t="s">
        <v>70</v>
      </c>
      <c r="B9" s="1103"/>
      <c r="C9" s="1103"/>
    </row>
    <row r="10" spans="1:15" s="20" customFormat="1"/>
  </sheetData>
  <mergeCells count="4">
    <mergeCell ref="A1:C1"/>
    <mergeCell ref="A7:C7"/>
    <mergeCell ref="A8:C8"/>
    <mergeCell ref="A9:C9"/>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V33"/>
  <sheetViews>
    <sheetView zoomScaleNormal="100" zoomScaleSheetLayoutView="85" workbookViewId="0">
      <selection activeCell="M16" sqref="M16"/>
    </sheetView>
  </sheetViews>
  <sheetFormatPr defaultColWidth="9.140625" defaultRowHeight="15.75"/>
  <cols>
    <col min="1" max="1" width="9.140625" style="665"/>
    <col min="2" max="2" width="9.5703125" style="665" bestFit="1" customWidth="1"/>
    <col min="3" max="3" width="9.5703125" style="665" customWidth="1"/>
    <col min="4" max="5" width="10.5703125" style="665" customWidth="1"/>
    <col min="6" max="6" width="10.85546875" style="665" customWidth="1"/>
    <col min="7" max="7" width="12.7109375" style="665" customWidth="1"/>
    <col min="8" max="8" width="11.7109375" style="665" customWidth="1"/>
    <col min="9" max="9" width="12.7109375" style="665" customWidth="1"/>
    <col min="10" max="10" width="13.5703125" style="665" customWidth="1"/>
    <col min="11" max="11" width="10.140625" style="665" bestFit="1" customWidth="1"/>
    <col min="12" max="12" width="10.7109375" style="673" customWidth="1"/>
    <col min="13" max="14" width="10.140625" style="673" customWidth="1"/>
    <col min="15" max="15" width="10.7109375" style="665" customWidth="1"/>
    <col min="16" max="16" width="10.42578125" style="665" customWidth="1"/>
    <col min="17" max="17" width="10.85546875" style="665" customWidth="1"/>
    <col min="18" max="18" width="10.5703125" style="665" bestFit="1" customWidth="1"/>
    <col min="19" max="19" width="9.42578125" style="665" bestFit="1" customWidth="1"/>
    <col min="20" max="16384" width="9.140625" style="665"/>
  </cols>
  <sheetData>
    <row r="1" spans="1:18">
      <c r="A1" s="664" t="s">
        <v>894</v>
      </c>
    </row>
    <row r="2" spans="1:18" ht="18.75">
      <c r="A2" s="1442" t="s">
        <v>834</v>
      </c>
      <c r="B2" s="1442"/>
      <c r="C2" s="1442"/>
      <c r="D2" s="1442"/>
      <c r="E2" s="1442"/>
      <c r="F2" s="1442"/>
      <c r="G2" s="1442"/>
      <c r="H2" s="1442"/>
      <c r="I2" s="1442"/>
      <c r="J2" s="1442"/>
      <c r="K2" s="1442"/>
      <c r="L2" s="1442"/>
      <c r="M2" s="1442"/>
      <c r="N2" s="1442"/>
      <c r="O2" s="1442"/>
      <c r="P2" s="1442"/>
      <c r="Q2" s="1442"/>
      <c r="R2" s="1443"/>
    </row>
    <row r="3" spans="1:18" ht="45.6" customHeight="1">
      <c r="A3" s="1447" t="s">
        <v>757</v>
      </c>
      <c r="B3" s="1447" t="s">
        <v>857</v>
      </c>
      <c r="C3" s="1444" t="s">
        <v>836</v>
      </c>
      <c r="D3" s="1445"/>
      <c r="E3" s="1446"/>
      <c r="F3" s="1447" t="s">
        <v>838</v>
      </c>
      <c r="G3" s="1447"/>
      <c r="H3" s="1447"/>
      <c r="I3" s="1444" t="s">
        <v>860</v>
      </c>
      <c r="J3" s="1445"/>
      <c r="K3" s="1446"/>
      <c r="L3" s="1444" t="s">
        <v>858</v>
      </c>
      <c r="M3" s="1445"/>
      <c r="N3" s="1446"/>
      <c r="O3" s="1444" t="s">
        <v>53</v>
      </c>
      <c r="P3" s="1446"/>
      <c r="Q3" s="1444" t="s">
        <v>863</v>
      </c>
      <c r="R3" s="1446"/>
    </row>
    <row r="4" spans="1:18" ht="47.25">
      <c r="A4" s="1447"/>
      <c r="B4" s="1447"/>
      <c r="C4" s="966" t="s">
        <v>895</v>
      </c>
      <c r="D4" s="966" t="s">
        <v>865</v>
      </c>
      <c r="E4" s="666" t="s">
        <v>1064</v>
      </c>
      <c r="F4" s="966" t="s">
        <v>895</v>
      </c>
      <c r="G4" s="966" t="s">
        <v>865</v>
      </c>
      <c r="H4" s="666" t="s">
        <v>1064</v>
      </c>
      <c r="I4" s="966" t="s">
        <v>895</v>
      </c>
      <c r="J4" s="667" t="s">
        <v>865</v>
      </c>
      <c r="K4" s="668" t="s">
        <v>1065</v>
      </c>
      <c r="L4" s="667" t="s">
        <v>895</v>
      </c>
      <c r="M4" s="667" t="s">
        <v>865</v>
      </c>
      <c r="N4" s="667" t="s">
        <v>1065</v>
      </c>
      <c r="O4" s="667" t="s">
        <v>865</v>
      </c>
      <c r="P4" s="667" t="s">
        <v>1065</v>
      </c>
      <c r="Q4" s="667" t="s">
        <v>1130</v>
      </c>
      <c r="R4" s="666" t="s">
        <v>1066</v>
      </c>
    </row>
    <row r="5" spans="1:18" s="994" customFormat="1" ht="15" customHeight="1">
      <c r="A5" s="993" t="s">
        <v>600</v>
      </c>
      <c r="B5" s="669">
        <v>255</v>
      </c>
      <c r="C5" s="669">
        <v>431.95000000000005</v>
      </c>
      <c r="D5" s="669">
        <v>43195</v>
      </c>
      <c r="E5" s="669">
        <v>4853.2277000000004</v>
      </c>
      <c r="F5" s="669">
        <v>1.2889000000000002E-3</v>
      </c>
      <c r="G5" s="669">
        <v>12844</v>
      </c>
      <c r="H5" s="669">
        <v>622.93959600000017</v>
      </c>
      <c r="I5" s="669">
        <v>0</v>
      </c>
      <c r="J5" s="669">
        <v>0</v>
      </c>
      <c r="K5" s="669">
        <v>0</v>
      </c>
      <c r="L5" s="669">
        <v>0.11</v>
      </c>
      <c r="M5" s="669">
        <v>44</v>
      </c>
      <c r="N5" s="669">
        <v>7.5523999999999996</v>
      </c>
      <c r="O5" s="669">
        <v>56083</v>
      </c>
      <c r="P5" s="669">
        <v>5483.719696000001</v>
      </c>
      <c r="Q5" s="670">
        <v>51</v>
      </c>
      <c r="R5" s="670">
        <v>5.97</v>
      </c>
    </row>
    <row r="6" spans="1:18" s="997" customFormat="1">
      <c r="A6" s="996" t="s">
        <v>1160</v>
      </c>
      <c r="B6" s="670">
        <f>SUM(B7)</f>
        <v>21</v>
      </c>
      <c r="C6" s="670">
        <f t="shared" ref="C6:P6" si="0">SUM(C7)</f>
        <v>46.08</v>
      </c>
      <c r="D6" s="670">
        <f t="shared" si="0"/>
        <v>4608</v>
      </c>
      <c r="E6" s="670">
        <f t="shared" si="0"/>
        <v>592.6947399999998</v>
      </c>
      <c r="F6" s="670">
        <f t="shared" si="0"/>
        <v>1.3499999999999994E-5</v>
      </c>
      <c r="G6" s="670">
        <f t="shared" si="0"/>
        <v>135</v>
      </c>
      <c r="H6" s="670">
        <f t="shared" si="0"/>
        <v>6.284978999999999</v>
      </c>
      <c r="I6" s="670">
        <f t="shared" si="0"/>
        <v>0</v>
      </c>
      <c r="J6" s="670">
        <f t="shared" si="0"/>
        <v>0</v>
      </c>
      <c r="K6" s="670">
        <f t="shared" si="0"/>
        <v>0</v>
      </c>
      <c r="L6" s="670">
        <f t="shared" si="0"/>
        <v>0</v>
      </c>
      <c r="M6" s="670">
        <f t="shared" si="0"/>
        <v>0</v>
      </c>
      <c r="N6" s="670">
        <f t="shared" si="0"/>
        <v>0</v>
      </c>
      <c r="O6" s="670">
        <f t="shared" si="0"/>
        <v>4743</v>
      </c>
      <c r="P6" s="670">
        <f t="shared" si="0"/>
        <v>598.97971899999982</v>
      </c>
      <c r="Q6" s="670">
        <f>Q7</f>
        <v>135</v>
      </c>
      <c r="R6" s="670">
        <f>R7</f>
        <v>18.489999999999998</v>
      </c>
    </row>
    <row r="7" spans="1:18" s="673" customFormat="1">
      <c r="A7" s="672">
        <v>44288</v>
      </c>
      <c r="B7" s="671">
        <v>21</v>
      </c>
      <c r="C7" s="671">
        <v>46.08</v>
      </c>
      <c r="D7" s="671">
        <v>4608</v>
      </c>
      <c r="E7" s="671">
        <v>592.6947399999998</v>
      </c>
      <c r="F7" s="671">
        <v>1.3499999999999994E-5</v>
      </c>
      <c r="G7" s="671">
        <v>135</v>
      </c>
      <c r="H7" s="671">
        <v>6.284978999999999</v>
      </c>
      <c r="I7" s="671">
        <v>0</v>
      </c>
      <c r="J7" s="671">
        <v>0</v>
      </c>
      <c r="K7" s="671">
        <v>0</v>
      </c>
      <c r="L7" s="671">
        <v>0</v>
      </c>
      <c r="M7" s="671">
        <v>0</v>
      </c>
      <c r="N7" s="671">
        <v>0</v>
      </c>
      <c r="O7" s="671">
        <v>4743</v>
      </c>
      <c r="P7" s="671">
        <v>598.97971899999982</v>
      </c>
      <c r="Q7" s="671">
        <v>135</v>
      </c>
      <c r="R7" s="671">
        <v>18.489999999999998</v>
      </c>
    </row>
    <row r="8" spans="1:18" s="673" customFormat="1">
      <c r="L8" s="887"/>
      <c r="M8" s="887"/>
      <c r="N8" s="887"/>
      <c r="O8" s="887"/>
      <c r="P8" s="888"/>
      <c r="Q8" s="887"/>
      <c r="R8" s="887"/>
    </row>
    <row r="9" spans="1:18" s="673" customFormat="1"/>
    <row r="10" spans="1:18" s="673" customFormat="1" ht="18.75">
      <c r="A10" s="1429" t="s">
        <v>835</v>
      </c>
      <c r="B10" s="1430"/>
      <c r="C10" s="1430"/>
      <c r="D10" s="1430"/>
      <c r="E10" s="1430"/>
      <c r="F10" s="1430"/>
      <c r="G10" s="1430"/>
      <c r="H10" s="1430"/>
      <c r="I10" s="1430"/>
      <c r="J10" s="1431"/>
      <c r="P10" s="676"/>
    </row>
    <row r="11" spans="1:18" s="673" customFormat="1" ht="31.5" customHeight="1">
      <c r="A11" s="1432" t="s">
        <v>868</v>
      </c>
      <c r="B11" s="1432" t="s">
        <v>857</v>
      </c>
      <c r="C11" s="1433" t="s">
        <v>859</v>
      </c>
      <c r="D11" s="1433"/>
      <c r="E11" s="1433"/>
      <c r="F11" s="1433"/>
      <c r="G11" s="1433" t="s">
        <v>53</v>
      </c>
      <c r="H11" s="1434"/>
      <c r="I11" s="1433" t="s">
        <v>863</v>
      </c>
      <c r="J11" s="1433"/>
      <c r="L11" s="675"/>
      <c r="M11" s="675"/>
    </row>
    <row r="12" spans="1:18" s="673" customFormat="1" ht="21" customHeight="1">
      <c r="A12" s="1432"/>
      <c r="B12" s="1432"/>
      <c r="C12" s="1435" t="s">
        <v>869</v>
      </c>
      <c r="D12" s="1435"/>
      <c r="E12" s="1435" t="s">
        <v>870</v>
      </c>
      <c r="F12" s="1435"/>
      <c r="G12" s="1436" t="s">
        <v>865</v>
      </c>
      <c r="H12" s="1438" t="s">
        <v>1067</v>
      </c>
      <c r="I12" s="1440" t="s">
        <v>1130</v>
      </c>
      <c r="J12" s="1432" t="s">
        <v>1068</v>
      </c>
    </row>
    <row r="13" spans="1:18" s="673" customFormat="1" ht="48" customHeight="1">
      <c r="A13" s="1432"/>
      <c r="B13" s="1432"/>
      <c r="C13" s="998" t="s">
        <v>865</v>
      </c>
      <c r="D13" s="999" t="s">
        <v>1065</v>
      </c>
      <c r="E13" s="998" t="s">
        <v>865</v>
      </c>
      <c r="F13" s="999" t="s">
        <v>1065</v>
      </c>
      <c r="G13" s="1437"/>
      <c r="H13" s="1439"/>
      <c r="I13" s="1441"/>
      <c r="J13" s="1432"/>
      <c r="O13" s="676"/>
      <c r="P13" s="676"/>
      <c r="Q13" s="673" t="s">
        <v>848</v>
      </c>
    </row>
    <row r="14" spans="1:18" s="673" customFormat="1">
      <c r="A14" s="674" t="s">
        <v>600</v>
      </c>
      <c r="B14" s="1000">
        <v>216</v>
      </c>
      <c r="C14" s="1000">
        <v>274888</v>
      </c>
      <c r="D14" s="1000">
        <v>13925.047587999999</v>
      </c>
      <c r="E14" s="1000">
        <v>168272</v>
      </c>
      <c r="F14" s="1000">
        <v>8430.2403945000005</v>
      </c>
      <c r="G14" s="1000">
        <v>443160</v>
      </c>
      <c r="H14" s="1000">
        <v>22355.287982499995</v>
      </c>
      <c r="I14" s="1001">
        <v>1152</v>
      </c>
      <c r="J14" s="1000">
        <v>69.87</v>
      </c>
      <c r="O14" s="676"/>
      <c r="P14" s="676"/>
    </row>
    <row r="15" spans="1:18" s="673" customFormat="1">
      <c r="A15" s="1002" t="s">
        <v>1160</v>
      </c>
      <c r="B15" s="1003">
        <f>SUM(B16)</f>
        <v>21</v>
      </c>
      <c r="C15" s="1003">
        <f t="shared" ref="C15:H15" si="1">SUM(C16)</f>
        <v>11444</v>
      </c>
      <c r="D15" s="1003">
        <f t="shared" si="1"/>
        <v>539.88933249999945</v>
      </c>
      <c r="E15" s="1003">
        <f t="shared" si="1"/>
        <v>8946</v>
      </c>
      <c r="F15" s="1003">
        <f t="shared" si="1"/>
        <v>410.77700650000031</v>
      </c>
      <c r="G15" s="1003">
        <f t="shared" si="1"/>
        <v>20390</v>
      </c>
      <c r="H15" s="1003">
        <f t="shared" si="1"/>
        <v>950.66633899999977</v>
      </c>
      <c r="I15" s="1003">
        <v>3948</v>
      </c>
      <c r="J15" s="1003">
        <v>186.77574999999999</v>
      </c>
      <c r="M15" s="676"/>
      <c r="O15" s="676"/>
      <c r="P15" s="676"/>
    </row>
    <row r="16" spans="1:18" s="673" customFormat="1">
      <c r="A16" s="677">
        <v>44287</v>
      </c>
      <c r="B16" s="678">
        <v>21</v>
      </c>
      <c r="C16" s="679">
        <v>11444</v>
      </c>
      <c r="D16" s="679">
        <v>539.88933249999945</v>
      </c>
      <c r="E16" s="679">
        <v>8946</v>
      </c>
      <c r="F16" s="679">
        <v>410.77700650000031</v>
      </c>
      <c r="G16" s="679">
        <v>20390</v>
      </c>
      <c r="H16" s="679">
        <v>950.66633899999977</v>
      </c>
      <c r="I16" s="678">
        <v>3948</v>
      </c>
      <c r="J16" s="678">
        <v>186.77574999999999</v>
      </c>
      <c r="M16" s="676"/>
      <c r="N16" s="676"/>
      <c r="O16" s="676"/>
      <c r="P16" s="676"/>
    </row>
    <row r="17" spans="1:21">
      <c r="A17" s="680" t="str">
        <f>'[1]1'!A8</f>
        <v>$ indicates as on April 30, 2021</v>
      </c>
      <c r="B17" s="681"/>
      <c r="C17" s="681"/>
      <c r="D17" s="681"/>
      <c r="E17" s="681"/>
      <c r="F17" s="682"/>
      <c r="G17" s="682"/>
      <c r="H17" s="684"/>
      <c r="I17" s="682"/>
      <c r="J17" s="682"/>
      <c r="K17" s="682"/>
      <c r="L17" s="800"/>
      <c r="M17" s="800"/>
      <c r="N17" s="800"/>
      <c r="O17" s="682"/>
      <c r="P17" s="683"/>
      <c r="Q17" s="675"/>
      <c r="R17" s="675"/>
    </row>
    <row r="18" spans="1:21">
      <c r="A18" s="680" t="s">
        <v>1069</v>
      </c>
      <c r="B18" s="681"/>
      <c r="C18" s="681"/>
      <c r="D18" s="681"/>
      <c r="E18" s="681"/>
      <c r="F18" s="682"/>
      <c r="G18" s="682"/>
      <c r="H18" s="684"/>
      <c r="I18" s="682"/>
      <c r="J18" s="682"/>
      <c r="K18" s="682"/>
      <c r="L18" s="995"/>
      <c r="M18" s="995"/>
      <c r="N18" s="995"/>
      <c r="O18" s="682"/>
      <c r="P18" s="683"/>
      <c r="Q18" s="675"/>
      <c r="R18" s="675"/>
    </row>
    <row r="19" spans="1:21">
      <c r="A19" s="680" t="s">
        <v>1197</v>
      </c>
      <c r="B19" s="681"/>
      <c r="C19" s="681"/>
      <c r="D19" s="681"/>
      <c r="E19" s="681"/>
      <c r="F19" s="682"/>
      <c r="G19" s="682"/>
      <c r="H19" s="682"/>
      <c r="I19" s="682"/>
      <c r="J19" s="682"/>
      <c r="K19" s="682"/>
      <c r="L19" s="800"/>
      <c r="M19" s="800"/>
      <c r="N19" s="800"/>
      <c r="O19" s="682"/>
      <c r="P19" s="683"/>
      <c r="Q19" s="675"/>
      <c r="R19" s="675"/>
    </row>
    <row r="20" spans="1:21" s="673" customFormat="1">
      <c r="A20" s="801" t="s">
        <v>1198</v>
      </c>
      <c r="B20" s="802"/>
      <c r="C20" s="802"/>
      <c r="D20" s="802"/>
      <c r="E20" s="802"/>
      <c r="F20" s="800"/>
      <c r="G20" s="800"/>
      <c r="H20" s="800"/>
      <c r="I20" s="800"/>
      <c r="J20" s="800"/>
      <c r="K20" s="800"/>
      <c r="L20" s="800"/>
      <c r="M20" s="800"/>
      <c r="N20" s="800"/>
      <c r="O20" s="800"/>
      <c r="P20" s="889"/>
      <c r="Q20" s="675"/>
      <c r="R20" s="675"/>
    </row>
    <row r="21" spans="1:21" s="673" customFormat="1">
      <c r="A21" s="801" t="s">
        <v>1131</v>
      </c>
      <c r="B21" s="802"/>
      <c r="C21" s="802"/>
      <c r="D21" s="802"/>
      <c r="E21" s="802"/>
      <c r="F21" s="800"/>
      <c r="G21" s="800"/>
      <c r="H21" s="800"/>
      <c r="I21" s="800"/>
      <c r="J21" s="800"/>
      <c r="K21" s="800"/>
      <c r="L21" s="800"/>
      <c r="M21" s="800"/>
      <c r="N21" s="800"/>
      <c r="O21" s="800"/>
      <c r="P21" s="889"/>
      <c r="Q21" s="675"/>
      <c r="R21" s="675"/>
    </row>
    <row r="22" spans="1:21" ht="12.75" customHeight="1">
      <c r="A22" s="685" t="s">
        <v>120</v>
      </c>
    </row>
    <row r="23" spans="1:21">
      <c r="B23" s="673"/>
      <c r="C23" s="673"/>
      <c r="D23" s="673"/>
      <c r="E23" s="673"/>
      <c r="F23" s="673"/>
      <c r="G23" s="673"/>
      <c r="H23" s="673"/>
      <c r="I23" s="673"/>
      <c r="J23" s="673"/>
      <c r="K23" s="675"/>
      <c r="L23" s="675"/>
      <c r="M23" s="675"/>
      <c r="N23" s="675"/>
      <c r="O23" s="675"/>
      <c r="P23" s="675"/>
      <c r="Q23" s="673"/>
      <c r="R23" s="673"/>
    </row>
    <row r="24" spans="1:21">
      <c r="A24" s="673"/>
      <c r="B24" s="673"/>
      <c r="C24" s="673"/>
      <c r="D24" s="673"/>
      <c r="E24" s="673"/>
      <c r="F24" s="673"/>
      <c r="G24" s="673"/>
      <c r="H24" s="673"/>
      <c r="I24" s="673"/>
      <c r="J24" s="673"/>
      <c r="K24" s="673"/>
      <c r="O24" s="673"/>
      <c r="P24" s="673"/>
      <c r="Q24" s="673"/>
      <c r="R24" s="673"/>
    </row>
    <row r="25" spans="1:21">
      <c r="S25" s="686"/>
      <c r="T25" s="686"/>
      <c r="U25" s="686"/>
    </row>
    <row r="26" spans="1:21">
      <c r="S26" s="686"/>
      <c r="T26" s="686"/>
      <c r="U26" s="686"/>
    </row>
    <row r="27" spans="1:21">
      <c r="S27" s="686"/>
      <c r="T27" s="686"/>
      <c r="U27" s="686"/>
    </row>
    <row r="28" spans="1:21">
      <c r="S28" s="686"/>
      <c r="T28" s="686"/>
      <c r="U28" s="686"/>
    </row>
    <row r="29" spans="1:21">
      <c r="S29" s="686"/>
      <c r="T29" s="686"/>
      <c r="U29" s="686"/>
    </row>
    <row r="33" spans="22:22">
      <c r="V33" s="686"/>
    </row>
  </sheetData>
  <mergeCells count="21">
    <mergeCell ref="A2:R2"/>
    <mergeCell ref="L3:N3"/>
    <mergeCell ref="O3:P3"/>
    <mergeCell ref="Q3:R3"/>
    <mergeCell ref="I3:K3"/>
    <mergeCell ref="A3:A4"/>
    <mergeCell ref="B3:B4"/>
    <mergeCell ref="C3:E3"/>
    <mergeCell ref="F3:H3"/>
    <mergeCell ref="A10:J10"/>
    <mergeCell ref="A11:A13"/>
    <mergeCell ref="B11:B13"/>
    <mergeCell ref="C11:F11"/>
    <mergeCell ref="G11:H11"/>
    <mergeCell ref="I11:J11"/>
    <mergeCell ref="C12:D12"/>
    <mergeCell ref="E12:F12"/>
    <mergeCell ref="G12:G13"/>
    <mergeCell ref="H12:H13"/>
    <mergeCell ref="I12:I13"/>
    <mergeCell ref="J12:J13"/>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G26"/>
  <sheetViews>
    <sheetView zoomScale="85" zoomScaleNormal="85" zoomScaleSheetLayoutView="130" workbookViewId="0">
      <selection activeCell="L17" sqref="L17"/>
    </sheetView>
  </sheetViews>
  <sheetFormatPr defaultRowHeight="12.75"/>
  <cols>
    <col min="1" max="3" width="9.140625" style="409"/>
    <col min="4" max="4" width="14.28515625" style="409" customWidth="1"/>
    <col min="5" max="5" width="17" style="409" customWidth="1"/>
    <col min="6" max="6" width="12.28515625" style="409" customWidth="1"/>
    <col min="7" max="7" width="10.42578125" style="409" customWidth="1"/>
    <col min="8" max="16384" width="9.140625" style="409"/>
  </cols>
  <sheetData>
    <row r="1" spans="1:7" s="554" customFormat="1" ht="18" customHeight="1">
      <c r="A1" s="1448" t="s">
        <v>1199</v>
      </c>
      <c r="B1" s="1449"/>
      <c r="C1" s="1449"/>
      <c r="D1" s="1449"/>
      <c r="E1" s="1449"/>
      <c r="F1" s="1449"/>
      <c r="G1" s="1450"/>
    </row>
    <row r="2" spans="1:7" s="554" customFormat="1" ht="63.75" customHeight="1">
      <c r="A2" s="1004" t="s">
        <v>1200</v>
      </c>
      <c r="B2" s="1005" t="s">
        <v>1201</v>
      </c>
      <c r="C2" s="1005" t="s">
        <v>1202</v>
      </c>
      <c r="D2" s="1005" t="s">
        <v>1203</v>
      </c>
      <c r="E2" s="1005" t="s">
        <v>1204</v>
      </c>
      <c r="F2" s="1005" t="s">
        <v>1205</v>
      </c>
      <c r="G2" s="1005" t="s">
        <v>148</v>
      </c>
    </row>
    <row r="3" spans="1:7" s="554" customFormat="1" ht="25.5" customHeight="1">
      <c r="A3" s="1451" t="s">
        <v>846</v>
      </c>
      <c r="B3" s="1451"/>
      <c r="C3" s="1451"/>
      <c r="D3" s="1451"/>
      <c r="E3" s="1451"/>
      <c r="F3" s="1451"/>
      <c r="G3" s="1451"/>
    </row>
    <row r="4" spans="1:7" s="554" customFormat="1" ht="15">
      <c r="A4" s="1006" t="s">
        <v>600</v>
      </c>
      <c r="B4" s="1007">
        <v>2.6867356375874827E-5</v>
      </c>
      <c r="C4" s="1007">
        <v>4.169899275712627</v>
      </c>
      <c r="D4" s="1007">
        <v>33.011500370526889</v>
      </c>
      <c r="E4" s="1007">
        <v>2.1358020110021726E-2</v>
      </c>
      <c r="F4" s="1008">
        <v>2.1358020110021726E-2</v>
      </c>
      <c r="G4" s="1007">
        <v>62.797215466294084</v>
      </c>
    </row>
    <row r="5" spans="1:7" s="554" customFormat="1" ht="15">
      <c r="A5" s="1006" t="s">
        <v>1160</v>
      </c>
      <c r="B5" s="1007">
        <v>1.8580804299286E-6</v>
      </c>
      <c r="C5" s="1007">
        <v>3.1779975926152502</v>
      </c>
      <c r="D5" s="1007">
        <v>29.7793240557953</v>
      </c>
      <c r="E5" s="1007">
        <v>4.3492088623338601E-2</v>
      </c>
      <c r="F5" s="1008">
        <v>4.3492088623338601E-2</v>
      </c>
      <c r="G5" s="1007">
        <v>66.999189979126996</v>
      </c>
    </row>
    <row r="6" spans="1:7" s="554" customFormat="1" ht="15">
      <c r="A6" s="1009">
        <v>44287</v>
      </c>
      <c r="B6" s="1007">
        <v>1.8580804299286E-6</v>
      </c>
      <c r="C6" s="1007">
        <v>3.1779975926152502</v>
      </c>
      <c r="D6" s="1007">
        <v>29.7793240557953</v>
      </c>
      <c r="E6" s="1007">
        <v>4.3492088623338601E-2</v>
      </c>
      <c r="F6" s="1008">
        <v>4.3492088623338601E-2</v>
      </c>
      <c r="G6" s="1007">
        <v>66.999189979126996</v>
      </c>
    </row>
    <row r="7" spans="1:7" s="554" customFormat="1" ht="15">
      <c r="A7" s="1451" t="s">
        <v>842</v>
      </c>
      <c r="B7" s="1451"/>
      <c r="C7" s="1451"/>
      <c r="D7" s="1451"/>
      <c r="E7" s="1451"/>
      <c r="F7" s="1451"/>
      <c r="G7" s="1451"/>
    </row>
    <row r="8" spans="1:7" s="554" customFormat="1" ht="15">
      <c r="A8" s="1006" t="s">
        <v>600</v>
      </c>
      <c r="B8" s="1007">
        <v>1.222242951104203E-2</v>
      </c>
      <c r="C8" s="1007">
        <v>6.7592057366693883</v>
      </c>
      <c r="D8" s="1007">
        <v>42.064123350717026</v>
      </c>
      <c r="E8" s="1007">
        <v>2.2119511562098765E-2</v>
      </c>
      <c r="F8" s="1010">
        <v>0</v>
      </c>
      <c r="G8" s="1007">
        <v>51.142328971539698</v>
      </c>
    </row>
    <row r="9" spans="1:7" s="554" customFormat="1" ht="15">
      <c r="A9" s="1006" t="s">
        <v>1160</v>
      </c>
      <c r="B9" s="1007">
        <v>1.2250867861062907E-2</v>
      </c>
      <c r="C9" s="1007">
        <v>6.0218441080890956</v>
      </c>
      <c r="D9" s="1007">
        <v>42.764596884874997</v>
      </c>
      <c r="E9" s="1007">
        <v>0.35668026559396476</v>
      </c>
      <c r="F9" s="1010">
        <v>0</v>
      </c>
      <c r="G9" s="1007">
        <v>50.844627873580947</v>
      </c>
    </row>
    <row r="10" spans="1:7" s="554" customFormat="1" ht="15">
      <c r="A10" s="1009">
        <v>44287</v>
      </c>
      <c r="B10" s="1007">
        <v>1.2250867861062907E-2</v>
      </c>
      <c r="C10" s="1007">
        <v>6.0218441080890956</v>
      </c>
      <c r="D10" s="1007">
        <v>42.764596884874997</v>
      </c>
      <c r="E10" s="1007">
        <v>0.35668026559396476</v>
      </c>
      <c r="F10" s="1010">
        <v>0</v>
      </c>
      <c r="G10" s="1007">
        <v>50.844627873580947</v>
      </c>
    </row>
    <row r="11" spans="1:7" s="554" customFormat="1" ht="15">
      <c r="A11" s="1451" t="s">
        <v>847</v>
      </c>
      <c r="B11" s="1451"/>
      <c r="C11" s="1451"/>
      <c r="D11" s="1451"/>
      <c r="E11" s="1451"/>
      <c r="F11" s="1451"/>
      <c r="G11" s="1451"/>
    </row>
    <row r="12" spans="1:7" s="554" customFormat="1" ht="15">
      <c r="A12" s="1006" t="s">
        <v>600</v>
      </c>
      <c r="B12" s="1011">
        <v>0</v>
      </c>
      <c r="C12" s="1011">
        <v>0</v>
      </c>
      <c r="D12" s="1007">
        <v>66.569999999999993</v>
      </c>
      <c r="E12" s="1011">
        <v>0</v>
      </c>
      <c r="F12" s="1010">
        <v>0</v>
      </c>
      <c r="G12" s="1007">
        <v>33.43</v>
      </c>
    </row>
    <row r="13" spans="1:7" s="554" customFormat="1" ht="15">
      <c r="A13" s="1006" t="s">
        <v>1160</v>
      </c>
      <c r="B13" s="1011">
        <v>0</v>
      </c>
      <c r="C13" s="1011">
        <v>0</v>
      </c>
      <c r="D13" s="1007">
        <v>27.23</v>
      </c>
      <c r="E13" s="1011">
        <v>0</v>
      </c>
      <c r="F13" s="1010">
        <v>0</v>
      </c>
      <c r="G13" s="1007">
        <v>72.760000000000005</v>
      </c>
    </row>
    <row r="14" spans="1:7" s="554" customFormat="1" ht="15">
      <c r="A14" s="1009">
        <v>44287</v>
      </c>
      <c r="B14" s="1011">
        <v>0</v>
      </c>
      <c r="C14" s="1011">
        <v>0</v>
      </c>
      <c r="D14" s="1007">
        <v>27.23</v>
      </c>
      <c r="E14" s="1011">
        <v>0</v>
      </c>
      <c r="F14" s="1010">
        <v>0</v>
      </c>
      <c r="G14" s="1007">
        <v>72.760000000000005</v>
      </c>
    </row>
    <row r="15" spans="1:7" s="554" customFormat="1" ht="15">
      <c r="A15" s="1451" t="s">
        <v>85</v>
      </c>
      <c r="B15" s="1451"/>
      <c r="C15" s="1451"/>
      <c r="D15" s="1451"/>
      <c r="E15" s="1451"/>
      <c r="F15" s="1451"/>
      <c r="G15" s="1451"/>
    </row>
    <row r="16" spans="1:7" s="554" customFormat="1" ht="15">
      <c r="A16" s="1006" t="s">
        <v>600</v>
      </c>
      <c r="B16" s="1007">
        <v>3.3327840364141222E-2</v>
      </c>
      <c r="C16" s="1007">
        <v>3.3327840364141222E-2</v>
      </c>
      <c r="D16" s="1007">
        <v>4.4109280495423082</v>
      </c>
      <c r="E16" s="1007">
        <v>3.3327840364141222E-2</v>
      </c>
      <c r="F16" s="1008">
        <v>3.3327840364141222E-2</v>
      </c>
      <c r="G16" s="1007">
        <v>95.589071950457694</v>
      </c>
    </row>
    <row r="17" spans="1:7" s="554" customFormat="1" ht="15">
      <c r="A17" s="1006" t="s">
        <v>1160</v>
      </c>
      <c r="B17" s="1007">
        <v>3.3327840364141222E-2</v>
      </c>
      <c r="C17" s="1007">
        <v>3.3327840364141222E-2</v>
      </c>
      <c r="D17" s="1007">
        <v>2.5832274594006895E-2</v>
      </c>
      <c r="E17" s="1007">
        <v>3.3327840364141222E-2</v>
      </c>
      <c r="F17" s="1008">
        <v>3.3327840364141222E-2</v>
      </c>
      <c r="G17" s="1007">
        <v>99.974167725405991</v>
      </c>
    </row>
    <row r="18" spans="1:7" s="554" customFormat="1" ht="15">
      <c r="A18" s="1009">
        <v>44287</v>
      </c>
      <c r="B18" s="1007">
        <v>3.3327840364141222E-2</v>
      </c>
      <c r="C18" s="1007">
        <v>3.3327840364141222E-2</v>
      </c>
      <c r="D18" s="1007">
        <v>2.5832274594006895E-2</v>
      </c>
      <c r="E18" s="1007">
        <v>3.3327840364141222E-2</v>
      </c>
      <c r="F18" s="1008">
        <v>3.3327840364141222E-2</v>
      </c>
      <c r="G18" s="1007">
        <v>99.974167725405991</v>
      </c>
    </row>
    <row r="19" spans="1:7" s="554" customFormat="1" ht="15">
      <c r="A19" s="1451" t="s">
        <v>86</v>
      </c>
      <c r="B19" s="1451"/>
      <c r="C19" s="1451"/>
      <c r="D19" s="1451"/>
      <c r="E19" s="1451"/>
      <c r="F19" s="1451"/>
      <c r="G19" s="1451"/>
    </row>
    <row r="20" spans="1:7" s="554" customFormat="1" ht="15">
      <c r="A20" s="1006" t="s">
        <v>600</v>
      </c>
      <c r="B20" s="1011">
        <v>0</v>
      </c>
      <c r="C20" s="1007">
        <v>0.32</v>
      </c>
      <c r="D20" s="1007">
        <v>64.64</v>
      </c>
      <c r="E20" s="1011">
        <v>0</v>
      </c>
      <c r="F20" s="1010">
        <v>0</v>
      </c>
      <c r="G20" s="1007">
        <v>35.04</v>
      </c>
    </row>
    <row r="21" spans="1:7" s="554" customFormat="1" ht="15">
      <c r="A21" s="1006" t="s">
        <v>1160</v>
      </c>
      <c r="B21" s="1011">
        <v>0</v>
      </c>
      <c r="C21" s="1007">
        <v>5.49</v>
      </c>
      <c r="D21" s="1007">
        <v>71.180000000000007</v>
      </c>
      <c r="E21" s="1011">
        <v>0</v>
      </c>
      <c r="F21" s="1010">
        <v>0</v>
      </c>
      <c r="G21" s="1007">
        <v>23.34</v>
      </c>
    </row>
    <row r="22" spans="1:7" s="554" customFormat="1" ht="15">
      <c r="A22" s="1009">
        <v>44287</v>
      </c>
      <c r="B22" s="1011">
        <v>0</v>
      </c>
      <c r="C22" s="1007">
        <v>5.49</v>
      </c>
      <c r="D22" s="1007">
        <v>71.180000000000007</v>
      </c>
      <c r="E22" s="1011">
        <v>0</v>
      </c>
      <c r="F22" s="1010">
        <v>0</v>
      </c>
      <c r="G22" s="1007">
        <v>23.34</v>
      </c>
    </row>
    <row r="23" spans="1:7">
      <c r="A23" s="409" t="s">
        <v>1164</v>
      </c>
    </row>
    <row r="24" spans="1:7">
      <c r="A24" s="1452" t="s">
        <v>1206</v>
      </c>
      <c r="B24" s="1452"/>
      <c r="C24" s="1452"/>
      <c r="D24" s="1452"/>
      <c r="E24" s="1452"/>
      <c r="F24" s="1452"/>
      <c r="G24" s="1452"/>
    </row>
    <row r="25" spans="1:7">
      <c r="A25" s="1452" t="s">
        <v>1207</v>
      </c>
      <c r="B25" s="1452"/>
      <c r="C25" s="1452"/>
      <c r="D25" s="1452"/>
      <c r="E25" s="1452"/>
      <c r="F25" s="1452"/>
      <c r="G25" s="1452"/>
    </row>
    <row r="26" spans="1:7">
      <c r="A26" s="1452" t="s">
        <v>897</v>
      </c>
      <c r="B26" s="1452"/>
      <c r="C26" s="1452"/>
      <c r="D26" s="1452"/>
      <c r="E26" s="1452"/>
      <c r="F26" s="1452"/>
      <c r="G26" s="1452"/>
    </row>
  </sheetData>
  <mergeCells count="9">
    <mergeCell ref="A1:G1"/>
    <mergeCell ref="A3:G3"/>
    <mergeCell ref="A25:G25"/>
    <mergeCell ref="A26:G26"/>
    <mergeCell ref="A7:G7"/>
    <mergeCell ref="A11:G11"/>
    <mergeCell ref="A15:G15"/>
    <mergeCell ref="A19:G19"/>
    <mergeCell ref="A24:G24"/>
  </mergeCells>
  <pageMargins left="0.7" right="0.7" top="0.75" bottom="0.75" header="0.3" footer="0.3"/>
  <pageSetup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N310"/>
  <sheetViews>
    <sheetView zoomScale="85" zoomScaleNormal="85" zoomScaleSheetLayoutView="100" workbookViewId="0">
      <pane ySplit="3" topLeftCell="A4" activePane="bottomLeft" state="frozen"/>
      <selection pane="bottomLeft" activeCell="P39" sqref="P39"/>
    </sheetView>
  </sheetViews>
  <sheetFormatPr defaultColWidth="9.140625" defaultRowHeight="12.75"/>
  <cols>
    <col min="1" max="1" width="9.42578125" style="687" bestFit="1" customWidth="1"/>
    <col min="2" max="2" width="21.28515625" style="687" customWidth="1"/>
    <col min="3" max="3" width="10.5703125" style="687" customWidth="1"/>
    <col min="4" max="6" width="13" style="687" customWidth="1"/>
    <col min="7" max="7" width="9.5703125" style="704" customWidth="1"/>
    <col min="8" max="8" width="10.42578125" style="704" customWidth="1"/>
    <col min="9" max="9" width="10.5703125" style="687" customWidth="1"/>
    <col min="10" max="10" width="12.5703125" style="687" customWidth="1"/>
    <col min="11" max="11" width="11.7109375" style="704" customWidth="1"/>
    <col min="12" max="12" width="12" style="704" bestFit="1" customWidth="1"/>
    <col min="13" max="16384" width="9.140625" style="687"/>
  </cols>
  <sheetData>
    <row r="1" spans="1:14" ht="15">
      <c r="A1" s="1416" t="s">
        <v>898</v>
      </c>
      <c r="B1" s="1416"/>
      <c r="C1" s="1416"/>
      <c r="D1" s="1416"/>
      <c r="E1" s="1416"/>
      <c r="F1" s="1416"/>
      <c r="G1" s="1416"/>
      <c r="H1" s="1416"/>
      <c r="I1" s="1416"/>
      <c r="J1" s="1416"/>
      <c r="K1" s="1416"/>
      <c r="L1" s="1416"/>
    </row>
    <row r="2" spans="1:14">
      <c r="A2" s="1461" t="s">
        <v>899</v>
      </c>
      <c r="B2" s="1462" t="s">
        <v>900</v>
      </c>
      <c r="C2" s="1463" t="s">
        <v>600</v>
      </c>
      <c r="D2" s="1464"/>
      <c r="E2" s="1465" t="s">
        <v>1160</v>
      </c>
      <c r="F2" s="1466"/>
      <c r="G2" s="1463">
        <v>43922</v>
      </c>
      <c r="H2" s="1464"/>
      <c r="I2" s="1463">
        <v>44256</v>
      </c>
      <c r="J2" s="1464"/>
      <c r="K2" s="1463">
        <v>44287</v>
      </c>
      <c r="L2" s="1464"/>
    </row>
    <row r="3" spans="1:14" ht="38.25">
      <c r="A3" s="1461"/>
      <c r="B3" s="1462"/>
      <c r="C3" s="688" t="s">
        <v>881</v>
      </c>
      <c r="D3" s="985" t="s">
        <v>1056</v>
      </c>
      <c r="E3" s="688" t="s">
        <v>881</v>
      </c>
      <c r="F3" s="985" t="s">
        <v>1056</v>
      </c>
      <c r="G3" s="688" t="s">
        <v>881</v>
      </c>
      <c r="H3" s="985" t="s">
        <v>1056</v>
      </c>
      <c r="I3" s="688" t="s">
        <v>881</v>
      </c>
      <c r="J3" s="985" t="s">
        <v>1056</v>
      </c>
      <c r="K3" s="688" t="s">
        <v>881</v>
      </c>
      <c r="L3" s="985" t="s">
        <v>1056</v>
      </c>
    </row>
    <row r="4" spans="1:14" ht="15.75">
      <c r="A4" s="1468" t="s">
        <v>834</v>
      </c>
      <c r="B4" s="1468"/>
      <c r="C4" s="1468"/>
      <c r="D4" s="1468"/>
      <c r="E4" s="1468"/>
      <c r="F4" s="1468"/>
      <c r="G4" s="1468"/>
      <c r="H4" s="1468"/>
      <c r="I4" s="1468"/>
      <c r="J4" s="1468"/>
      <c r="K4" s="1468"/>
      <c r="L4" s="1468"/>
    </row>
    <row r="5" spans="1:14">
      <c r="A5" s="784" t="s">
        <v>680</v>
      </c>
      <c r="B5" s="1469" t="s">
        <v>859</v>
      </c>
      <c r="C5" s="1470"/>
      <c r="D5" s="1470"/>
      <c r="E5" s="1470"/>
      <c r="F5" s="1470"/>
      <c r="G5" s="1470"/>
      <c r="H5" s="1470"/>
      <c r="I5" s="1470"/>
      <c r="J5" s="1470"/>
      <c r="K5" s="1470"/>
      <c r="L5" s="1471"/>
    </row>
    <row r="6" spans="1:14">
      <c r="A6" s="689"/>
      <c r="B6" s="690" t="s">
        <v>901</v>
      </c>
      <c r="C6" s="1012">
        <v>4.2375424720000039</v>
      </c>
      <c r="D6" s="1012">
        <v>2079571.8142173993</v>
      </c>
      <c r="E6" s="1012">
        <v>0.21890553300000001</v>
      </c>
      <c r="F6" s="1012">
        <v>102574.62254990003</v>
      </c>
      <c r="G6" s="1012">
        <v>0.20038758300000004</v>
      </c>
      <c r="H6" s="1012">
        <v>91830.016606400037</v>
      </c>
      <c r="I6" s="1013">
        <v>0.30612074099999997</v>
      </c>
      <c r="J6" s="1013">
        <v>137282.27706369999</v>
      </c>
      <c r="K6" s="1014">
        <v>0.21890553300000001</v>
      </c>
      <c r="L6" s="1013">
        <v>102574.62254990003</v>
      </c>
      <c r="M6" s="692"/>
    </row>
    <row r="7" spans="1:14">
      <c r="A7" s="689"/>
      <c r="B7" s="690" t="s">
        <v>902</v>
      </c>
      <c r="C7" s="1012">
        <v>393.32000800000014</v>
      </c>
      <c r="D7" s="1012">
        <v>2404726.3230704004</v>
      </c>
      <c r="E7" s="1012">
        <v>18.559294999999992</v>
      </c>
      <c r="F7" s="1012">
        <v>126135.72750449998</v>
      </c>
      <c r="G7" s="1012">
        <v>12.050604999999997</v>
      </c>
      <c r="H7" s="1012">
        <v>51187.28766419999</v>
      </c>
      <c r="I7" s="1013">
        <v>20.150332000000002</v>
      </c>
      <c r="J7" s="1013">
        <v>133922.27269459999</v>
      </c>
      <c r="K7" s="1015">
        <v>18.559294999999992</v>
      </c>
      <c r="L7" s="1013">
        <v>126135.72750449998</v>
      </c>
      <c r="M7" s="692"/>
    </row>
    <row r="8" spans="1:14" ht="13.5" thickBot="1">
      <c r="A8" s="689"/>
      <c r="B8" s="803" t="s">
        <v>903</v>
      </c>
      <c r="C8" s="1016">
        <f>SUM(C6:C7)</f>
        <v>397.55755047200017</v>
      </c>
      <c r="D8" s="1016">
        <f t="shared" ref="D8:L8" si="0">SUM(D6:D7)</f>
        <v>4484298.1372877993</v>
      </c>
      <c r="E8" s="1016">
        <f>SUM(E6:E7)</f>
        <v>18.778200532999993</v>
      </c>
      <c r="F8" s="1016">
        <f>SUM(F6:F7)</f>
        <v>228710.35005440001</v>
      </c>
      <c r="G8" s="1016">
        <f t="shared" si="0"/>
        <v>12.250992582999997</v>
      </c>
      <c r="H8" s="1016">
        <f t="shared" si="0"/>
        <v>143017.30427060003</v>
      </c>
      <c r="I8" s="1016">
        <f>SUM(I6:I7)</f>
        <v>20.456452741000003</v>
      </c>
      <c r="J8" s="1016">
        <f>SUM(J6:J7)</f>
        <v>271204.54975829995</v>
      </c>
      <c r="K8" s="1016">
        <f t="shared" si="0"/>
        <v>18.778200532999993</v>
      </c>
      <c r="L8" s="1016">
        <f t="shared" si="0"/>
        <v>228710.35005440001</v>
      </c>
      <c r="M8" s="692"/>
    </row>
    <row r="9" spans="1:14" ht="12.75" customHeight="1">
      <c r="A9" s="693" t="s">
        <v>736</v>
      </c>
      <c r="B9" s="1472" t="s">
        <v>904</v>
      </c>
      <c r="C9" s="1473"/>
      <c r="D9" s="1473"/>
      <c r="E9" s="1473"/>
      <c r="F9" s="1473"/>
      <c r="G9" s="1473"/>
      <c r="H9" s="1473"/>
      <c r="I9" s="1473"/>
      <c r="J9" s="1473"/>
      <c r="K9" s="1473"/>
      <c r="L9" s="1474"/>
      <c r="M9" s="692"/>
    </row>
    <row r="10" spans="1:14">
      <c r="A10" s="689"/>
      <c r="B10" s="690" t="s">
        <v>905</v>
      </c>
      <c r="C10" s="1017">
        <v>2893.989</v>
      </c>
      <c r="D10" s="1017">
        <v>44871.82123000003</v>
      </c>
      <c r="E10" s="1017">
        <v>360.875</v>
      </c>
      <c r="F10" s="1017">
        <v>6797.3547500000013</v>
      </c>
      <c r="G10" s="1012">
        <v>95.364000000000004</v>
      </c>
      <c r="H10" s="1012">
        <v>1266.9561049999998</v>
      </c>
      <c r="I10" s="1017">
        <v>441.13000000000005</v>
      </c>
      <c r="J10" s="1017">
        <v>7714.0785500000002</v>
      </c>
      <c r="K10" s="1015">
        <v>360.875</v>
      </c>
      <c r="L10" s="1012">
        <v>6797.3547500000013</v>
      </c>
      <c r="M10" s="692"/>
      <c r="N10" s="692"/>
    </row>
    <row r="11" spans="1:14">
      <c r="A11" s="689"/>
      <c r="B11" s="690" t="s">
        <v>906</v>
      </c>
      <c r="C11" s="1017">
        <v>11270.747500000001</v>
      </c>
      <c r="D11" s="1017">
        <v>613327.47723750002</v>
      </c>
      <c r="E11" s="1017">
        <v>670.64499999999987</v>
      </c>
      <c r="F11" s="1017">
        <v>48403.78615</v>
      </c>
      <c r="G11" s="1012">
        <v>381.28249999999997</v>
      </c>
      <c r="H11" s="1012">
        <v>15137.479787499999</v>
      </c>
      <c r="I11" s="1017">
        <v>950.73249999999996</v>
      </c>
      <c r="J11" s="1017">
        <v>64729.520375</v>
      </c>
      <c r="K11" s="1015">
        <v>670.64499999999987</v>
      </c>
      <c r="L11" s="1012">
        <v>48403.78615</v>
      </c>
      <c r="M11" s="692"/>
      <c r="N11" s="692"/>
    </row>
    <row r="12" spans="1:14">
      <c r="A12" s="689"/>
      <c r="B12" s="690" t="s">
        <v>907</v>
      </c>
      <c r="C12" s="1017">
        <v>4690.4789999999994</v>
      </c>
      <c r="D12" s="1017">
        <v>71303.98903500005</v>
      </c>
      <c r="E12" s="1017">
        <v>328.31000000000006</v>
      </c>
      <c r="F12" s="1017">
        <v>5535.6804250000014</v>
      </c>
      <c r="G12" s="1012">
        <v>170.989</v>
      </c>
      <c r="H12" s="1012">
        <v>2285.3352299999997</v>
      </c>
      <c r="I12" s="1017">
        <v>377.34500000000003</v>
      </c>
      <c r="J12" s="1017">
        <v>6137.6565499999997</v>
      </c>
      <c r="K12" s="1015">
        <v>328.31000000000006</v>
      </c>
      <c r="L12" s="1012">
        <v>5535.6804250000014</v>
      </c>
      <c r="M12" s="694"/>
      <c r="N12" s="694"/>
    </row>
    <row r="13" spans="1:14">
      <c r="A13" s="689"/>
      <c r="B13" s="690" t="s">
        <v>908</v>
      </c>
      <c r="C13" s="1017">
        <v>5076.0405000000001</v>
      </c>
      <c r="D13" s="1017">
        <v>572448.10803000024</v>
      </c>
      <c r="E13" s="1017">
        <v>252.89099999999999</v>
      </c>
      <c r="F13" s="1017">
        <v>31497.339660000001</v>
      </c>
      <c r="G13" s="1012">
        <v>176.96100000000001</v>
      </c>
      <c r="H13" s="1012">
        <v>16293.145905000001</v>
      </c>
      <c r="I13" s="1017">
        <v>311.04900000000004</v>
      </c>
      <c r="J13" s="1017">
        <v>37542.679769999995</v>
      </c>
      <c r="K13" s="1015">
        <v>252.89099999999999</v>
      </c>
      <c r="L13" s="1012">
        <v>31497.339660000001</v>
      </c>
      <c r="M13" s="692"/>
      <c r="N13" s="692"/>
    </row>
    <row r="14" spans="1:14">
      <c r="A14" s="689"/>
      <c r="B14" s="690" t="s">
        <v>909</v>
      </c>
      <c r="C14" s="1017">
        <v>13598.223</v>
      </c>
      <c r="D14" s="1017">
        <v>264390.67305999988</v>
      </c>
      <c r="E14" s="1017">
        <v>816.00000000000011</v>
      </c>
      <c r="F14" s="1017">
        <v>18658.745325</v>
      </c>
      <c r="G14" s="1012">
        <v>572.26</v>
      </c>
      <c r="H14" s="1012">
        <v>8553.2931200000003</v>
      </c>
      <c r="I14" s="1017">
        <v>1006.6800000000001</v>
      </c>
      <c r="J14" s="1017">
        <v>21936.919449999994</v>
      </c>
      <c r="K14" s="1015">
        <v>816.00000000000011</v>
      </c>
      <c r="L14" s="1012">
        <v>18658.745325</v>
      </c>
      <c r="M14" s="694"/>
      <c r="N14" s="694"/>
    </row>
    <row r="15" spans="1:14" ht="13.5" thickBot="1">
      <c r="A15" s="689"/>
      <c r="B15" s="803" t="s">
        <v>910</v>
      </c>
      <c r="C15" s="1016">
        <f>SUM(C10:C14)</f>
        <v>37529.478999999999</v>
      </c>
      <c r="D15" s="1016">
        <f t="shared" ref="D15:L15" si="1">SUM(D10:D14)</f>
        <v>1566342.0685925004</v>
      </c>
      <c r="E15" s="1016">
        <f>SUM(E10:E14)</f>
        <v>2428.721</v>
      </c>
      <c r="F15" s="1016">
        <f>SUM(F10:F14)</f>
        <v>110892.90630999999</v>
      </c>
      <c r="G15" s="1016">
        <f t="shared" si="1"/>
        <v>1396.8564999999999</v>
      </c>
      <c r="H15" s="1016">
        <f t="shared" si="1"/>
        <v>43536.210147500002</v>
      </c>
      <c r="I15" s="1016">
        <f t="shared" si="1"/>
        <v>3086.9364999999998</v>
      </c>
      <c r="J15" s="1016">
        <f t="shared" si="1"/>
        <v>138060.85469499999</v>
      </c>
      <c r="K15" s="1016">
        <f t="shared" si="1"/>
        <v>2428.721</v>
      </c>
      <c r="L15" s="1016">
        <f t="shared" si="1"/>
        <v>110892.90630999999</v>
      </c>
      <c r="M15" s="692"/>
    </row>
    <row r="16" spans="1:14" ht="15" customHeight="1">
      <c r="A16" s="693" t="s">
        <v>749</v>
      </c>
      <c r="B16" s="1472" t="s">
        <v>911</v>
      </c>
      <c r="C16" s="1473"/>
      <c r="D16" s="1473"/>
      <c r="E16" s="1473"/>
      <c r="F16" s="1473"/>
      <c r="G16" s="1473"/>
      <c r="H16" s="1473"/>
      <c r="I16" s="1473"/>
      <c r="J16" s="1473"/>
      <c r="K16" s="1473"/>
      <c r="L16" s="1474"/>
      <c r="M16" s="692"/>
    </row>
    <row r="17" spans="1:14">
      <c r="A17" s="689"/>
      <c r="B17" s="690" t="s">
        <v>912</v>
      </c>
      <c r="C17" s="1017">
        <v>2.5299999999999986E-2</v>
      </c>
      <c r="D17" s="1017">
        <v>4.2333680000000031</v>
      </c>
      <c r="E17" s="1018">
        <v>0</v>
      </c>
      <c r="F17" s="1018">
        <v>0</v>
      </c>
      <c r="G17" s="1012">
        <v>1.2900000000000002E-2</v>
      </c>
      <c r="H17" s="1012">
        <v>2.3626299999999998</v>
      </c>
      <c r="I17" s="1019">
        <v>0</v>
      </c>
      <c r="J17" s="1020">
        <v>0</v>
      </c>
      <c r="K17" s="1019">
        <v>0</v>
      </c>
      <c r="L17" s="1020">
        <v>0</v>
      </c>
      <c r="M17" s="692"/>
    </row>
    <row r="18" spans="1:14">
      <c r="A18" s="689"/>
      <c r="B18" s="690" t="s">
        <v>913</v>
      </c>
      <c r="C18" s="1017">
        <v>1290.32125</v>
      </c>
      <c r="D18" s="1017">
        <v>14711.314599999996</v>
      </c>
      <c r="E18" s="1017">
        <v>200.35775000000001</v>
      </c>
      <c r="F18" s="1017">
        <v>2554.79655</v>
      </c>
      <c r="G18" s="1012">
        <v>93.219500000000011</v>
      </c>
      <c r="H18" s="1012">
        <v>898.85559999999998</v>
      </c>
      <c r="I18" s="1017">
        <v>227.39625000000001</v>
      </c>
      <c r="J18" s="1017">
        <v>2915.9284500000008</v>
      </c>
      <c r="K18" s="1015">
        <v>200.35775000000001</v>
      </c>
      <c r="L18" s="1012">
        <v>2554.79655</v>
      </c>
      <c r="M18" s="692"/>
      <c r="N18" s="687" t="s">
        <v>848</v>
      </c>
    </row>
    <row r="19" spans="1:14">
      <c r="A19" s="689"/>
      <c r="B19" s="690" t="s">
        <v>914</v>
      </c>
      <c r="C19" s="1017">
        <v>10005.380000000001</v>
      </c>
      <c r="D19" s="1017">
        <v>84593.244699999981</v>
      </c>
      <c r="E19" s="1017">
        <v>898.41999999999985</v>
      </c>
      <c r="F19" s="1017">
        <v>10320.94198</v>
      </c>
      <c r="G19" s="1012">
        <v>421.88</v>
      </c>
      <c r="H19" s="1012">
        <v>2694.9699000000001</v>
      </c>
      <c r="I19" s="1017">
        <v>1003.03</v>
      </c>
      <c r="J19" s="1017">
        <v>10918.311669999999</v>
      </c>
      <c r="K19" s="1015">
        <v>898.41999999999985</v>
      </c>
      <c r="L19" s="1012">
        <v>10320.94198</v>
      </c>
      <c r="M19" s="692"/>
    </row>
    <row r="20" spans="1:14" ht="12" customHeight="1">
      <c r="A20" s="689"/>
      <c r="B20" s="690" t="s">
        <v>915</v>
      </c>
      <c r="C20" s="1017">
        <v>13.019039999999988</v>
      </c>
      <c r="D20" s="1017">
        <v>1290.0172320000001</v>
      </c>
      <c r="E20" s="1017">
        <v>0.20412</v>
      </c>
      <c r="F20" s="1017">
        <v>19.582441200000002</v>
      </c>
      <c r="G20" s="1012">
        <v>0.52416000000000018</v>
      </c>
      <c r="H20" s="1012">
        <v>64.379570400000006</v>
      </c>
      <c r="I20" s="1017">
        <v>0.39959999999999996</v>
      </c>
      <c r="J20" s="1017">
        <v>38.184048000000004</v>
      </c>
      <c r="K20" s="1015">
        <v>0.20412</v>
      </c>
      <c r="L20" s="1012">
        <v>19.582441200000002</v>
      </c>
      <c r="M20" s="692"/>
    </row>
    <row r="21" spans="1:14" ht="15" customHeight="1">
      <c r="A21" s="689"/>
      <c r="B21" s="690" t="s">
        <v>916</v>
      </c>
      <c r="C21" s="1017">
        <v>47.091999999999977</v>
      </c>
      <c r="D21" s="1017">
        <v>253.31072000000003</v>
      </c>
      <c r="E21" s="1017">
        <v>0.53600000000000003</v>
      </c>
      <c r="F21" s="1017">
        <v>3.48759</v>
      </c>
      <c r="G21" s="1017">
        <v>2.3480000000000003</v>
      </c>
      <c r="H21" s="1017">
        <v>11.288029999999997</v>
      </c>
      <c r="I21" s="1017">
        <v>1.6840000000000006</v>
      </c>
      <c r="J21" s="1017">
        <v>10.562359999999998</v>
      </c>
      <c r="K21" s="1015">
        <v>0.53600000000000003</v>
      </c>
      <c r="L21" s="1012">
        <v>3.48759</v>
      </c>
      <c r="M21" s="692"/>
    </row>
    <row r="22" spans="1:14" s="702" customFormat="1" ht="15" customHeight="1">
      <c r="A22" s="689"/>
      <c r="B22" s="1021" t="s">
        <v>1149</v>
      </c>
      <c r="C22" s="1022">
        <v>4.1609999999999978</v>
      </c>
      <c r="D22" s="1022">
        <v>67.700603000000015</v>
      </c>
      <c r="E22" s="1022">
        <v>1.0740000000000001</v>
      </c>
      <c r="F22" s="1022">
        <v>17.753848999999995</v>
      </c>
      <c r="G22" s="1023">
        <v>0</v>
      </c>
      <c r="H22" s="1023">
        <v>0</v>
      </c>
      <c r="I22" s="1022">
        <v>1.5400000000000003</v>
      </c>
      <c r="J22" s="1022">
        <v>26.015186999999997</v>
      </c>
      <c r="K22" s="1022">
        <v>1.0740000000000001</v>
      </c>
      <c r="L22" s="1024">
        <v>17.753848999999995</v>
      </c>
      <c r="M22" s="806"/>
      <c r="N22" s="702" t="s">
        <v>848</v>
      </c>
    </row>
    <row r="23" spans="1:14" ht="13.5" customHeight="1" thickBot="1">
      <c r="A23" s="689"/>
      <c r="B23" s="803" t="s">
        <v>917</v>
      </c>
      <c r="C23" s="1016">
        <f t="shared" ref="C23:L23" si="2">SUM(C17:C22)</f>
        <v>11359.998590000001</v>
      </c>
      <c r="D23" s="1016">
        <f t="shared" si="2"/>
        <v>100919.82122299998</v>
      </c>
      <c r="E23" s="1016">
        <f>SUM(E17:E22)</f>
        <v>1100.59187</v>
      </c>
      <c r="F23" s="1016">
        <f>SUM(F17:F22)</f>
        <v>12916.5624102</v>
      </c>
      <c r="G23" s="1016">
        <f t="shared" si="2"/>
        <v>517.98455999999999</v>
      </c>
      <c r="H23" s="1016">
        <f t="shared" si="2"/>
        <v>3671.8557304000001</v>
      </c>
      <c r="I23" s="1016">
        <f t="shared" si="2"/>
        <v>1234.0498499999999</v>
      </c>
      <c r="J23" s="1016">
        <f t="shared" si="2"/>
        <v>13909.001715</v>
      </c>
      <c r="K23" s="1016">
        <f t="shared" si="2"/>
        <v>1100.59187</v>
      </c>
      <c r="L23" s="1016">
        <f t="shared" si="2"/>
        <v>12916.5624102</v>
      </c>
      <c r="M23" s="692"/>
    </row>
    <row r="24" spans="1:14">
      <c r="A24" s="693" t="s">
        <v>918</v>
      </c>
      <c r="B24" s="1472" t="s">
        <v>860</v>
      </c>
      <c r="C24" s="1473"/>
      <c r="D24" s="1473"/>
      <c r="E24" s="1473"/>
      <c r="F24" s="1473"/>
      <c r="G24" s="1473"/>
      <c r="H24" s="1473"/>
      <c r="I24" s="1473"/>
      <c r="J24" s="1473"/>
      <c r="K24" s="1473"/>
      <c r="L24" s="1474"/>
      <c r="M24" s="692"/>
    </row>
    <row r="25" spans="1:14">
      <c r="A25" s="689"/>
      <c r="B25" s="690" t="s">
        <v>919</v>
      </c>
      <c r="C25" s="1015">
        <v>334594.86160469515</v>
      </c>
      <c r="D25" s="1015">
        <v>712902.73745000025</v>
      </c>
      <c r="E25" s="1015">
        <v>29276.521570484998</v>
      </c>
      <c r="F25" s="1015">
        <v>97685.904010000013</v>
      </c>
      <c r="G25" s="1012">
        <v>54865.717030205</v>
      </c>
      <c r="H25" s="1012">
        <v>59626.012269999999</v>
      </c>
      <c r="I25" s="1017">
        <v>31570.750798840007</v>
      </c>
      <c r="J25" s="1017">
        <v>104781.74156000001</v>
      </c>
      <c r="K25" s="1015">
        <v>29276.521570484998</v>
      </c>
      <c r="L25" s="1012">
        <v>97685.904010000013</v>
      </c>
      <c r="M25" s="692"/>
    </row>
    <row r="26" spans="1:14" ht="13.5" customHeight="1">
      <c r="A26" s="689"/>
      <c r="B26" s="690" t="s">
        <v>920</v>
      </c>
      <c r="C26" s="1025">
        <v>61621.313750000001</v>
      </c>
      <c r="D26" s="1025">
        <v>1112080.5331500005</v>
      </c>
      <c r="E26" s="1025">
        <v>4126.9449999999997</v>
      </c>
      <c r="F26" s="1025">
        <v>82528.476775000017</v>
      </c>
      <c r="G26" s="1026">
        <v>2295.7762499999999</v>
      </c>
      <c r="H26" s="1026">
        <v>31995.062412500003</v>
      </c>
      <c r="I26" s="1027">
        <v>4324.75875</v>
      </c>
      <c r="J26" s="1027">
        <v>83029.177725000016</v>
      </c>
      <c r="K26" s="1025">
        <v>4126.9449999999997</v>
      </c>
      <c r="L26" s="1026">
        <v>82528.476775000017</v>
      </c>
      <c r="M26" s="692"/>
    </row>
    <row r="27" spans="1:14" ht="13.5" thickBot="1">
      <c r="A27" s="693"/>
      <c r="B27" s="803" t="s">
        <v>921</v>
      </c>
      <c r="C27" s="1028"/>
      <c r="D27" s="1028">
        <f>SUM(D25:D26)</f>
        <v>1824983.2706000009</v>
      </c>
      <c r="E27" s="1028"/>
      <c r="F27" s="1028">
        <f>SUM(F25:F26)</f>
        <v>180214.38078500004</v>
      </c>
      <c r="G27" s="1029"/>
      <c r="H27" s="1029">
        <f>SUM(H25:H26)</f>
        <v>91621.07468250001</v>
      </c>
      <c r="I27" s="1029"/>
      <c r="J27" s="1029">
        <f>SUM(J25:J26)</f>
        <v>187810.91928500001</v>
      </c>
      <c r="K27" s="1029"/>
      <c r="L27" s="1029">
        <f>SUM(L25:L26)</f>
        <v>180214.38078500004</v>
      </c>
      <c r="M27" s="692"/>
    </row>
    <row r="28" spans="1:14">
      <c r="A28" s="693" t="s">
        <v>922</v>
      </c>
      <c r="B28" s="804" t="s">
        <v>516</v>
      </c>
      <c r="C28" s="1030"/>
      <c r="D28" s="1030"/>
      <c r="E28" s="1030"/>
      <c r="F28" s="1030"/>
      <c r="G28" s="1031"/>
      <c r="H28" s="1031"/>
      <c r="I28" s="1031"/>
      <c r="J28" s="1031"/>
      <c r="K28" s="1031"/>
      <c r="L28" s="1031"/>
      <c r="M28" s="692"/>
    </row>
    <row r="29" spans="1:14">
      <c r="A29" s="689"/>
      <c r="B29" s="690" t="s">
        <v>1208</v>
      </c>
      <c r="C29" s="1017">
        <v>531.47699999999963</v>
      </c>
      <c r="D29" s="1015">
        <v>40785.800889999999</v>
      </c>
      <c r="E29" s="1017">
        <v>50.112000000000002</v>
      </c>
      <c r="F29" s="1015">
        <v>3680.4404350000004</v>
      </c>
      <c r="G29" s="1017" t="s">
        <v>212</v>
      </c>
      <c r="H29" s="1017" t="s">
        <v>212</v>
      </c>
      <c r="I29" s="1017">
        <v>56.068999999999988</v>
      </c>
      <c r="J29" s="1017">
        <v>3986.3623699999994</v>
      </c>
      <c r="K29" s="1017">
        <v>50.112000000000002</v>
      </c>
      <c r="L29" s="1017">
        <v>3680.4404350000004</v>
      </c>
      <c r="M29" s="692"/>
    </row>
    <row r="30" spans="1:14">
      <c r="A30" s="689"/>
      <c r="B30" s="690" t="s">
        <v>923</v>
      </c>
      <c r="C30" s="1017">
        <v>112.28900000000002</v>
      </c>
      <c r="D30" s="1015">
        <v>7677.0458000000026</v>
      </c>
      <c r="E30" s="1017">
        <v>24.195</v>
      </c>
      <c r="F30" s="1015">
        <v>1775.1753149999997</v>
      </c>
      <c r="G30" s="1017" t="s">
        <v>212</v>
      </c>
      <c r="H30" s="1017" t="s">
        <v>212</v>
      </c>
      <c r="I30" s="1017">
        <v>21.681999999999995</v>
      </c>
      <c r="J30" s="1017">
        <v>1521.72894</v>
      </c>
      <c r="K30" s="1017">
        <v>24.195</v>
      </c>
      <c r="L30" s="1017">
        <v>1775.1753149999997</v>
      </c>
      <c r="M30" s="692" t="s">
        <v>848</v>
      </c>
    </row>
    <row r="31" spans="1:14" ht="13.5" thickBot="1">
      <c r="A31" s="1032"/>
      <c r="B31" s="1033" t="s">
        <v>924</v>
      </c>
      <c r="C31" s="1034"/>
      <c r="D31" s="1034">
        <f>SUM(D29:D30)</f>
        <v>48462.846689999998</v>
      </c>
      <c r="E31" s="1034"/>
      <c r="F31" s="1034">
        <f>SUM(F29:F30)</f>
        <v>5455.6157499999999</v>
      </c>
      <c r="G31" s="1035" t="s">
        <v>212</v>
      </c>
      <c r="H31" s="1035" t="s">
        <v>212</v>
      </c>
      <c r="I31" s="1036"/>
      <c r="J31" s="1036">
        <f>SUM(J29:J30)</f>
        <v>5508.0913099999998</v>
      </c>
      <c r="K31" s="1034"/>
      <c r="L31" s="1036">
        <f>SUM(L29:L30)</f>
        <v>5455.6157499999999</v>
      </c>
      <c r="M31" s="692"/>
    </row>
    <row r="32" spans="1:14" ht="15" customHeight="1" thickBot="1">
      <c r="A32" s="1478" t="s">
        <v>925</v>
      </c>
      <c r="B32" s="1479"/>
      <c r="C32" s="1037">
        <f>SUM(C8,C15,C23,C25)</f>
        <v>383881.89674516715</v>
      </c>
      <c r="D32" s="1037">
        <f>SUM(D8,D15,D23,D27,D31)</f>
        <v>8025006.1443932997</v>
      </c>
      <c r="E32" s="1037">
        <f>SUM(E8,E15,E23,E25)</f>
        <v>32824.612641018</v>
      </c>
      <c r="F32" s="1037">
        <f>SUM(F8,F15,F23,F27,F31)</f>
        <v>538189.81530960009</v>
      </c>
      <c r="G32" s="1037">
        <f>G25+G23+G15+G8</f>
        <v>56792.809082788001</v>
      </c>
      <c r="H32" s="1037">
        <f>SUM(H8,H15,H23,H27,H31)</f>
        <v>281846.44483100006</v>
      </c>
      <c r="I32" s="1037">
        <f>I31+I25+I23+I15+I8</f>
        <v>35912.193601581006</v>
      </c>
      <c r="J32" s="1037">
        <f>SUM(J8,J15,J23,J27,J31)</f>
        <v>616493.41676330008</v>
      </c>
      <c r="K32" s="1037">
        <f>K31+K25+K23+K15+K8</f>
        <v>32824.612641018</v>
      </c>
      <c r="L32" s="1038">
        <f>SUM(L8,L15,L23,L27,L31)</f>
        <v>538189.81530960009</v>
      </c>
    </row>
    <row r="33" spans="1:13" ht="15" customHeight="1" thickBot="1">
      <c r="A33" s="1475"/>
      <c r="B33" s="1476"/>
      <c r="C33" s="1476"/>
      <c r="D33" s="1476"/>
      <c r="E33" s="1476"/>
      <c r="F33" s="1476"/>
      <c r="G33" s="1476"/>
      <c r="H33" s="1476"/>
      <c r="I33" s="1476"/>
      <c r="J33" s="1476"/>
      <c r="K33" s="1476"/>
      <c r="L33" s="1477"/>
    </row>
    <row r="34" spans="1:13" ht="15" customHeight="1" thickBot="1">
      <c r="A34" s="1467" t="s">
        <v>835</v>
      </c>
      <c r="B34" s="1467"/>
      <c r="C34" s="1467"/>
      <c r="D34" s="1467"/>
      <c r="E34" s="1467"/>
      <c r="F34" s="1467"/>
      <c r="G34" s="1467"/>
      <c r="H34" s="1467"/>
      <c r="I34" s="1467"/>
      <c r="J34" s="1467"/>
      <c r="K34" s="1467"/>
      <c r="L34" s="1467"/>
    </row>
    <row r="35" spans="1:13" ht="15" customHeight="1">
      <c r="A35" s="805" t="s">
        <v>926</v>
      </c>
      <c r="B35" s="1453" t="s">
        <v>859</v>
      </c>
      <c r="C35" s="1454"/>
      <c r="D35" s="1454"/>
      <c r="E35" s="1454"/>
      <c r="F35" s="1454"/>
      <c r="G35" s="1454"/>
      <c r="H35" s="1454"/>
      <c r="I35" s="1454"/>
      <c r="J35" s="1454"/>
      <c r="K35" s="1454"/>
      <c r="L35" s="1455"/>
    </row>
    <row r="36" spans="1:13" ht="15" customHeight="1">
      <c r="A36" s="689"/>
      <c r="B36" s="696" t="s">
        <v>927</v>
      </c>
      <c r="C36" s="1017">
        <v>0.31725530000000002</v>
      </c>
      <c r="D36" s="1017">
        <v>157077.46573100003</v>
      </c>
      <c r="E36" s="1017">
        <v>1.5505599999999996E-2</v>
      </c>
      <c r="F36" s="1017">
        <v>7417.1367740000023</v>
      </c>
      <c r="G36" s="1039">
        <v>1.0565999999999997E-2</v>
      </c>
      <c r="H36" s="1039">
        <v>4680.8225249999996</v>
      </c>
      <c r="I36" s="1017">
        <v>2.7101400000000001E-2</v>
      </c>
      <c r="J36" s="1017">
        <v>12547.999208500001</v>
      </c>
      <c r="K36" s="1017">
        <v>1.5505599999999996E-2</v>
      </c>
      <c r="L36" s="1017">
        <v>7417.1367740000023</v>
      </c>
      <c r="M36" s="687" t="s">
        <v>848</v>
      </c>
    </row>
    <row r="37" spans="1:13" ht="15" customHeight="1">
      <c r="A37" s="689"/>
      <c r="B37" s="696" t="s">
        <v>902</v>
      </c>
      <c r="C37" s="1017">
        <v>5.5495499999999991</v>
      </c>
      <c r="D37" s="1017">
        <v>34520.874257999953</v>
      </c>
      <c r="E37" s="1017">
        <v>0.31814999999999999</v>
      </c>
      <c r="F37" s="1017">
        <v>2187.6622184999997</v>
      </c>
      <c r="G37" s="1039">
        <v>0.22131000000000001</v>
      </c>
      <c r="H37" s="1012">
        <v>967.6786424999998</v>
      </c>
      <c r="I37" s="1039">
        <v>0.21639000000000003</v>
      </c>
      <c r="J37" s="1039">
        <v>1502.6770169999998</v>
      </c>
      <c r="K37" s="1017">
        <v>0.31814999999999999</v>
      </c>
      <c r="L37" s="1017">
        <v>2187.6622184999997</v>
      </c>
    </row>
    <row r="38" spans="1:13" ht="15" customHeight="1">
      <c r="A38" s="697"/>
      <c r="B38" s="781" t="s">
        <v>1132</v>
      </c>
      <c r="C38" s="1040">
        <f>SUM(C36:C37)</f>
        <v>5.8668052999999993</v>
      </c>
      <c r="D38" s="1040">
        <f t="shared" ref="D38:L38" si="3">SUM(D36:D37)</f>
        <v>191598.339989</v>
      </c>
      <c r="E38" s="1040">
        <f>SUM(E36:E37)</f>
        <v>0.3336556</v>
      </c>
      <c r="F38" s="1040">
        <f>SUM(F36:F37)</f>
        <v>9604.798992500002</v>
      </c>
      <c r="G38" s="1040">
        <f t="shared" si="3"/>
        <v>0.231876</v>
      </c>
      <c r="H38" s="1040">
        <f t="shared" si="3"/>
        <v>5648.5011674999996</v>
      </c>
      <c r="I38" s="1040">
        <f t="shared" si="3"/>
        <v>0.24349140000000002</v>
      </c>
      <c r="J38" s="1040">
        <f t="shared" si="3"/>
        <v>14050.676225500001</v>
      </c>
      <c r="K38" s="1040">
        <f t="shared" si="3"/>
        <v>0.3336556</v>
      </c>
      <c r="L38" s="1040">
        <f t="shared" si="3"/>
        <v>9604.798992500002</v>
      </c>
    </row>
    <row r="39" spans="1:13" ht="15" customHeight="1">
      <c r="A39" s="697" t="s">
        <v>928</v>
      </c>
      <c r="B39" s="1456" t="s">
        <v>929</v>
      </c>
      <c r="C39" s="1457"/>
      <c r="D39" s="1457"/>
      <c r="E39" s="1457"/>
      <c r="F39" s="1457"/>
      <c r="G39" s="1457"/>
      <c r="H39" s="1457"/>
      <c r="I39" s="1457"/>
      <c r="J39" s="1457"/>
      <c r="K39" s="1457"/>
      <c r="L39" s="1458"/>
    </row>
    <row r="40" spans="1:13" ht="15" customHeight="1">
      <c r="A40" s="689"/>
      <c r="B40" s="691" t="s">
        <v>906</v>
      </c>
      <c r="C40" s="1041">
        <v>1.6574999999999975</v>
      </c>
      <c r="D40" s="1041">
        <v>84.615702499999998</v>
      </c>
      <c r="E40" s="1041">
        <v>0.06</v>
      </c>
      <c r="F40" s="1041">
        <v>4.1648025000000004</v>
      </c>
      <c r="G40" s="1042">
        <v>0.03</v>
      </c>
      <c r="H40" s="1042">
        <v>1.2209924999999999</v>
      </c>
      <c r="I40" s="1042">
        <v>0.13750000000000001</v>
      </c>
      <c r="J40" s="1043">
        <v>9.5744325000000021</v>
      </c>
      <c r="K40" s="1042">
        <v>0.06</v>
      </c>
      <c r="L40" s="1041">
        <v>4.1648025000000004</v>
      </c>
    </row>
    <row r="41" spans="1:13" ht="15" customHeight="1">
      <c r="A41" s="689"/>
      <c r="B41" s="691" t="s">
        <v>909</v>
      </c>
      <c r="C41" s="1041">
        <v>0.22500000000000001</v>
      </c>
      <c r="D41" s="1041">
        <v>3.8971750000000003</v>
      </c>
      <c r="E41" s="1044">
        <v>0</v>
      </c>
      <c r="F41" s="1044">
        <v>0</v>
      </c>
      <c r="G41" s="1042">
        <v>0</v>
      </c>
      <c r="H41" s="1042">
        <v>0</v>
      </c>
      <c r="I41" s="1044">
        <v>0</v>
      </c>
      <c r="J41" s="1044">
        <v>0</v>
      </c>
      <c r="K41" s="1045">
        <v>0</v>
      </c>
      <c r="L41" s="1042">
        <v>0</v>
      </c>
    </row>
    <row r="42" spans="1:13" ht="15" customHeight="1">
      <c r="A42" s="698"/>
      <c r="B42" s="781" t="s">
        <v>1133</v>
      </c>
      <c r="C42" s="1046">
        <f t="shared" ref="C42:L42" si="4">SUM(C40:C41)</f>
        <v>1.8824999999999976</v>
      </c>
      <c r="D42" s="1046">
        <f t="shared" si="4"/>
        <v>88.512877500000002</v>
      </c>
      <c r="E42" s="1046">
        <f>SUM(E40:E41)</f>
        <v>0.06</v>
      </c>
      <c r="F42" s="1046">
        <f>SUM(F40:F41)</f>
        <v>4.1648025000000004</v>
      </c>
      <c r="G42" s="1047">
        <f t="shared" si="4"/>
        <v>0.03</v>
      </c>
      <c r="H42" s="1047">
        <f t="shared" si="4"/>
        <v>1.2209924999999999</v>
      </c>
      <c r="I42" s="1047">
        <f t="shared" si="4"/>
        <v>0.13750000000000001</v>
      </c>
      <c r="J42" s="1048">
        <f t="shared" si="4"/>
        <v>9.5744325000000021</v>
      </c>
      <c r="K42" s="1047">
        <f t="shared" si="4"/>
        <v>0.06</v>
      </c>
      <c r="L42" s="1046">
        <f t="shared" si="4"/>
        <v>4.1648025000000004</v>
      </c>
    </row>
    <row r="43" spans="1:13" ht="15" customHeight="1">
      <c r="A43" s="697" t="s">
        <v>930</v>
      </c>
      <c r="B43" s="1456" t="s">
        <v>860</v>
      </c>
      <c r="C43" s="1457"/>
      <c r="D43" s="1457"/>
      <c r="E43" s="1457"/>
      <c r="F43" s="1457"/>
      <c r="G43" s="1457"/>
      <c r="H43" s="1457"/>
      <c r="I43" s="1457"/>
      <c r="J43" s="1457"/>
      <c r="K43" s="1457"/>
      <c r="L43" s="1458"/>
    </row>
    <row r="44" spans="1:13" ht="15" customHeight="1">
      <c r="A44" s="689"/>
      <c r="B44" s="691" t="s">
        <v>919</v>
      </c>
      <c r="C44" s="1017">
        <v>19245.116240855008</v>
      </c>
      <c r="D44" s="1017">
        <v>47892.132638000054</v>
      </c>
      <c r="E44" s="1017">
        <v>5891.5280526850001</v>
      </c>
      <c r="F44" s="1017">
        <v>20137.339247999997</v>
      </c>
      <c r="G44" s="1012">
        <v>1995.5798379400003</v>
      </c>
      <c r="H44" s="1012">
        <v>2847.4844459999995</v>
      </c>
      <c r="I44" s="1039">
        <v>4326.152859455</v>
      </c>
      <c r="J44" s="1039">
        <v>14889.622878000004</v>
      </c>
      <c r="K44" s="1017">
        <v>5891.5280526850001</v>
      </c>
      <c r="L44" s="1017">
        <v>20137.339247999997</v>
      </c>
    </row>
    <row r="45" spans="1:13" s="702" customFormat="1" ht="15" customHeight="1" thickBot="1">
      <c r="A45" s="689"/>
      <c r="B45" s="967" t="s">
        <v>1134</v>
      </c>
      <c r="C45" s="803">
        <f t="shared" ref="C45:L45" si="5">SUM(C44)</f>
        <v>19245.116240855008</v>
      </c>
      <c r="D45" s="803">
        <f t="shared" si="5"/>
        <v>47892.132638000054</v>
      </c>
      <c r="E45" s="803">
        <f>SUM(E44)</f>
        <v>5891.5280526850001</v>
      </c>
      <c r="F45" s="803">
        <f>SUM(F44)</f>
        <v>20137.339247999997</v>
      </c>
      <c r="G45" s="803">
        <f t="shared" si="5"/>
        <v>1995.5798379400003</v>
      </c>
      <c r="H45" s="803">
        <f t="shared" si="5"/>
        <v>2847.4844459999995</v>
      </c>
      <c r="I45" s="803">
        <f t="shared" si="5"/>
        <v>4326.152859455</v>
      </c>
      <c r="J45" s="803">
        <f t="shared" si="5"/>
        <v>14889.622878000004</v>
      </c>
      <c r="K45" s="803">
        <f t="shared" si="5"/>
        <v>5891.5280526850001</v>
      </c>
      <c r="L45" s="803">
        <f t="shared" si="5"/>
        <v>20137.339247999997</v>
      </c>
    </row>
    <row r="46" spans="1:13" ht="15" customHeight="1" thickBot="1">
      <c r="A46" s="1459" t="s">
        <v>931</v>
      </c>
      <c r="B46" s="1460"/>
      <c r="C46" s="1049">
        <f t="shared" ref="C46:L46" si="6">SUM(C38+C42+C44)</f>
        <v>19252.865546155008</v>
      </c>
      <c r="D46" s="1049">
        <f>SUM(D38+D42+D44)</f>
        <v>239578.98550450004</v>
      </c>
      <c r="E46" s="1049">
        <f>SUM(E38,E42,E45)</f>
        <v>5891.921708285</v>
      </c>
      <c r="F46" s="1049">
        <f>SUM(F38,F42,F45)</f>
        <v>29746.303043</v>
      </c>
      <c r="G46" s="1049">
        <f>SUM(G38+G42+G44)</f>
        <v>1995.8417139400003</v>
      </c>
      <c r="H46" s="1049">
        <f>SUM(H38+H42+H44)</f>
        <v>8497.2066059999997</v>
      </c>
      <c r="I46" s="1049">
        <f t="shared" si="6"/>
        <v>4326.5338508550003</v>
      </c>
      <c r="J46" s="1049">
        <f>SUM(J38,J42,J45)</f>
        <v>28949.873536000006</v>
      </c>
      <c r="K46" s="1049">
        <f t="shared" si="6"/>
        <v>5891.921708285</v>
      </c>
      <c r="L46" s="1049">
        <f t="shared" si="6"/>
        <v>29746.303043</v>
      </c>
    </row>
    <row r="47" spans="1:13">
      <c r="A47" s="699" t="str">
        <f>'[1]64'!A7</f>
        <v>$ indicates as on April 30, 2021</v>
      </c>
      <c r="B47" s="700"/>
      <c r="G47" s="687"/>
      <c r="H47" s="687"/>
      <c r="K47" s="687"/>
      <c r="L47" s="1050"/>
    </row>
    <row r="48" spans="1:13">
      <c r="A48" s="699" t="s">
        <v>932</v>
      </c>
      <c r="B48" s="699"/>
      <c r="C48" s="699"/>
      <c r="D48" s="699"/>
      <c r="E48" s="699"/>
      <c r="F48" s="699"/>
      <c r="G48" s="699"/>
      <c r="H48" s="699"/>
      <c r="I48" s="1051"/>
      <c r="J48" s="1051"/>
      <c r="K48" s="1051"/>
      <c r="L48" s="687"/>
    </row>
    <row r="49" spans="1:12">
      <c r="A49" s="699" t="s">
        <v>1209</v>
      </c>
      <c r="B49" s="701"/>
      <c r="C49" s="701"/>
      <c r="D49" s="701"/>
      <c r="E49" s="701"/>
      <c r="F49" s="701"/>
      <c r="G49" s="699"/>
      <c r="H49" s="699"/>
      <c r="I49" s="1051"/>
      <c r="J49" s="1051"/>
      <c r="K49" s="1053"/>
      <c r="L49" s="702"/>
    </row>
    <row r="50" spans="1:12">
      <c r="A50" s="699" t="s">
        <v>1210</v>
      </c>
      <c r="B50" s="701"/>
      <c r="C50" s="701"/>
      <c r="D50" s="701"/>
      <c r="E50" s="701"/>
      <c r="F50" s="701"/>
      <c r="G50" s="699"/>
      <c r="H50" s="699"/>
      <c r="I50" s="1051"/>
      <c r="J50" s="1051"/>
      <c r="K50" s="1053"/>
      <c r="L50" s="702"/>
    </row>
    <row r="51" spans="1:12">
      <c r="A51" s="965" t="s">
        <v>933</v>
      </c>
      <c r="B51" s="965"/>
      <c r="C51" s="965"/>
      <c r="D51" s="699"/>
      <c r="E51" s="699"/>
      <c r="F51" s="699"/>
      <c r="G51" s="699"/>
      <c r="H51" s="699"/>
      <c r="I51" s="1051"/>
      <c r="J51" s="699"/>
      <c r="K51" s="1052"/>
      <c r="L51" s="702"/>
    </row>
    <row r="52" spans="1:12">
      <c r="A52" s="1425" t="s">
        <v>934</v>
      </c>
      <c r="B52" s="1425"/>
      <c r="C52" s="1425"/>
      <c r="D52" s="1425"/>
      <c r="E52" s="1425"/>
      <c r="F52" s="1425"/>
      <c r="G52" s="1425"/>
      <c r="H52" s="1425"/>
      <c r="I52" s="1425"/>
      <c r="J52" s="1425"/>
      <c r="K52" s="1425"/>
      <c r="L52" s="702"/>
    </row>
    <row r="53" spans="1:12">
      <c r="A53" s="699" t="s">
        <v>935</v>
      </c>
      <c r="B53" s="699"/>
      <c r="C53" s="699"/>
      <c r="D53" s="965"/>
      <c r="E53" s="965"/>
      <c r="F53" s="965"/>
      <c r="G53" s="965"/>
      <c r="H53" s="965"/>
      <c r="I53" s="965"/>
      <c r="J53" s="965"/>
      <c r="K53" s="965"/>
      <c r="L53" s="702"/>
    </row>
    <row r="54" spans="1:12" s="702" customFormat="1">
      <c r="A54" s="699" t="s">
        <v>1150</v>
      </c>
      <c r="B54" s="699"/>
      <c r="C54" s="699"/>
      <c r="D54" s="965"/>
      <c r="E54" s="965"/>
      <c r="F54" s="965"/>
      <c r="G54" s="965"/>
      <c r="H54" s="965"/>
      <c r="I54" s="1051"/>
      <c r="J54" s="1051"/>
      <c r="K54" s="1053"/>
    </row>
    <row r="55" spans="1:12">
      <c r="A55" s="793" t="s">
        <v>936</v>
      </c>
      <c r="B55" s="702"/>
      <c r="C55" s="702"/>
      <c r="D55" s="702"/>
      <c r="E55" s="702"/>
      <c r="F55" s="702"/>
      <c r="G55" s="702"/>
      <c r="H55" s="702"/>
      <c r="I55" s="1051"/>
      <c r="J55" s="1051"/>
      <c r="K55" s="1054"/>
      <c r="L55" s="702"/>
    </row>
    <row r="56" spans="1:12">
      <c r="A56" s="702"/>
      <c r="B56" s="702"/>
      <c r="C56" s="807"/>
      <c r="D56" s="807"/>
      <c r="E56" s="807"/>
      <c r="F56" s="807"/>
      <c r="G56" s="807"/>
      <c r="H56" s="702"/>
      <c r="I56" s="807"/>
      <c r="J56" s="807"/>
      <c r="K56" s="1054"/>
      <c r="L56" s="807"/>
    </row>
    <row r="57" spans="1:12">
      <c r="A57" s="702"/>
      <c r="B57" s="702"/>
      <c r="C57" s="702"/>
      <c r="D57" s="702"/>
      <c r="E57" s="702"/>
      <c r="F57" s="702"/>
      <c r="G57" s="702"/>
      <c r="H57" s="702"/>
      <c r="I57" s="702"/>
      <c r="J57" s="702"/>
      <c r="K57" s="702"/>
      <c r="L57" s="702"/>
    </row>
    <row r="58" spans="1:12">
      <c r="A58" s="702"/>
      <c r="B58" s="702"/>
      <c r="C58" s="702"/>
      <c r="D58" s="702"/>
      <c r="E58" s="702"/>
      <c r="F58" s="702"/>
      <c r="G58" s="702"/>
      <c r="H58" s="702"/>
      <c r="I58" s="702"/>
      <c r="J58" s="702"/>
      <c r="K58" s="702"/>
      <c r="L58" s="702"/>
    </row>
    <row r="59" spans="1:12">
      <c r="A59" s="702"/>
      <c r="B59" s="702"/>
      <c r="C59" s="702"/>
      <c r="D59" s="702"/>
      <c r="E59" s="702"/>
      <c r="F59" s="702"/>
      <c r="G59" s="702"/>
      <c r="H59" s="702"/>
      <c r="I59" s="702"/>
      <c r="J59" s="702"/>
      <c r="K59" s="702"/>
      <c r="L59" s="702"/>
    </row>
    <row r="60" spans="1:12">
      <c r="A60" s="702"/>
      <c r="B60" s="702"/>
      <c r="C60" s="702"/>
      <c r="D60" s="702"/>
      <c r="E60" s="702"/>
      <c r="F60" s="702"/>
      <c r="G60" s="702"/>
      <c r="H60" s="702"/>
      <c r="I60" s="702"/>
      <c r="J60" s="768"/>
      <c r="K60" s="702"/>
      <c r="L60" s="702"/>
    </row>
    <row r="61" spans="1:12">
      <c r="G61" s="702"/>
      <c r="H61" s="702"/>
      <c r="K61" s="687"/>
      <c r="L61" s="687"/>
    </row>
    <row r="62" spans="1:12">
      <c r="G62" s="702"/>
      <c r="H62" s="702"/>
      <c r="K62" s="687"/>
      <c r="L62" s="687"/>
    </row>
    <row r="63" spans="1:12">
      <c r="G63" s="702"/>
      <c r="H63" s="702"/>
      <c r="K63" s="703"/>
      <c r="L63" s="702"/>
    </row>
    <row r="64" spans="1:12">
      <c r="G64" s="702"/>
      <c r="H64" s="702"/>
      <c r="K64" s="703"/>
      <c r="L64" s="702"/>
    </row>
    <row r="65" spans="7:12">
      <c r="G65" s="702"/>
      <c r="H65" s="702"/>
      <c r="K65" s="703"/>
      <c r="L65" s="702"/>
    </row>
    <row r="66" spans="7:12">
      <c r="G66" s="702"/>
      <c r="H66" s="702"/>
      <c r="K66" s="703"/>
      <c r="L66" s="702"/>
    </row>
    <row r="67" spans="7:12">
      <c r="G67" s="702"/>
      <c r="H67" s="702"/>
      <c r="K67" s="703"/>
      <c r="L67" s="702"/>
    </row>
    <row r="68" spans="7:12">
      <c r="G68" s="702"/>
      <c r="H68" s="702"/>
      <c r="K68" s="703"/>
      <c r="L68" s="702"/>
    </row>
    <row r="69" spans="7:12">
      <c r="G69" s="702"/>
      <c r="H69" s="702"/>
      <c r="K69" s="703"/>
      <c r="L69" s="702"/>
    </row>
    <row r="70" spans="7:12">
      <c r="G70" s="702"/>
      <c r="H70" s="702"/>
      <c r="K70" s="703"/>
      <c r="L70" s="702"/>
    </row>
    <row r="71" spans="7:12">
      <c r="G71" s="702"/>
      <c r="H71" s="702"/>
      <c r="K71" s="702"/>
      <c r="L71" s="702"/>
    </row>
    <row r="72" spans="7:12">
      <c r="G72" s="702"/>
      <c r="H72" s="702"/>
      <c r="K72" s="702"/>
      <c r="L72" s="702"/>
    </row>
    <row r="73" spans="7:12">
      <c r="G73" s="702"/>
      <c r="H73" s="702"/>
      <c r="K73" s="702"/>
      <c r="L73" s="702"/>
    </row>
    <row r="74" spans="7:12">
      <c r="G74" s="702"/>
      <c r="H74" s="702"/>
      <c r="K74" s="702"/>
      <c r="L74" s="702"/>
    </row>
    <row r="75" spans="7:12">
      <c r="G75" s="702"/>
      <c r="H75" s="702"/>
      <c r="K75" s="702"/>
      <c r="L75" s="702"/>
    </row>
    <row r="76" spans="7:12">
      <c r="G76" s="702"/>
      <c r="H76" s="702"/>
      <c r="K76" s="702"/>
      <c r="L76" s="702"/>
    </row>
    <row r="77" spans="7:12">
      <c r="G77" s="702"/>
      <c r="H77" s="702"/>
      <c r="K77" s="702"/>
      <c r="L77" s="702"/>
    </row>
    <row r="78" spans="7:12">
      <c r="G78" s="702"/>
      <c r="H78" s="702"/>
      <c r="K78" s="702"/>
      <c r="L78" s="702"/>
    </row>
    <row r="79" spans="7:12">
      <c r="G79" s="702"/>
      <c r="H79" s="702"/>
      <c r="K79" s="702"/>
      <c r="L79" s="702"/>
    </row>
    <row r="80" spans="7:12">
      <c r="G80" s="702"/>
      <c r="H80" s="702"/>
      <c r="K80" s="702"/>
      <c r="L80" s="702"/>
    </row>
    <row r="81" spans="7:12">
      <c r="G81" s="702"/>
      <c r="H81" s="702"/>
      <c r="K81" s="702"/>
      <c r="L81" s="702"/>
    </row>
    <row r="82" spans="7:12">
      <c r="G82" s="702"/>
      <c r="H82" s="702"/>
      <c r="K82" s="702"/>
      <c r="L82" s="702"/>
    </row>
    <row r="83" spans="7:12">
      <c r="G83" s="702"/>
      <c r="H83" s="702"/>
      <c r="K83" s="702"/>
      <c r="L83" s="702"/>
    </row>
    <row r="84" spans="7:12">
      <c r="G84" s="702"/>
      <c r="H84" s="702"/>
      <c r="K84" s="702"/>
      <c r="L84" s="702"/>
    </row>
    <row r="85" spans="7:12">
      <c r="G85" s="702"/>
      <c r="H85" s="702"/>
      <c r="K85" s="702"/>
      <c r="L85" s="702"/>
    </row>
    <row r="86" spans="7:12">
      <c r="G86" s="702"/>
      <c r="H86" s="702"/>
      <c r="K86" s="702"/>
      <c r="L86" s="702"/>
    </row>
    <row r="87" spans="7:12">
      <c r="G87" s="702"/>
      <c r="H87" s="702"/>
      <c r="K87" s="702"/>
      <c r="L87" s="702"/>
    </row>
    <row r="88" spans="7:12">
      <c r="G88" s="702"/>
      <c r="H88" s="702"/>
      <c r="K88" s="702"/>
      <c r="L88" s="702"/>
    </row>
    <row r="89" spans="7:12">
      <c r="G89" s="702"/>
      <c r="H89" s="702"/>
      <c r="K89" s="702"/>
      <c r="L89" s="702"/>
    </row>
    <row r="90" spans="7:12">
      <c r="G90" s="702"/>
      <c r="H90" s="702"/>
      <c r="K90" s="702"/>
      <c r="L90" s="702"/>
    </row>
    <row r="91" spans="7:12">
      <c r="G91" s="702"/>
      <c r="H91" s="702"/>
      <c r="K91" s="702"/>
      <c r="L91" s="702"/>
    </row>
    <row r="92" spans="7:12">
      <c r="G92" s="702"/>
      <c r="H92" s="702"/>
      <c r="K92" s="702"/>
      <c r="L92" s="702"/>
    </row>
    <row r="93" spans="7:12">
      <c r="G93" s="702"/>
      <c r="H93" s="702"/>
      <c r="K93" s="702"/>
      <c r="L93" s="702"/>
    </row>
    <row r="94" spans="7:12">
      <c r="G94" s="702"/>
      <c r="H94" s="702"/>
      <c r="K94" s="702"/>
      <c r="L94" s="702"/>
    </row>
    <row r="95" spans="7:12">
      <c r="G95" s="702"/>
      <c r="H95" s="702"/>
      <c r="K95" s="702"/>
      <c r="L95" s="702"/>
    </row>
    <row r="96" spans="7:12">
      <c r="G96" s="702"/>
      <c r="H96" s="702"/>
      <c r="K96" s="702"/>
      <c r="L96" s="702"/>
    </row>
    <row r="97" spans="7:12">
      <c r="G97" s="702"/>
      <c r="H97" s="702"/>
      <c r="K97" s="702"/>
      <c r="L97" s="702"/>
    </row>
    <row r="98" spans="7:12">
      <c r="G98" s="702"/>
      <c r="H98" s="702"/>
      <c r="K98" s="702"/>
      <c r="L98" s="702"/>
    </row>
    <row r="99" spans="7:12">
      <c r="G99" s="702"/>
      <c r="H99" s="702"/>
      <c r="K99" s="702"/>
      <c r="L99" s="702"/>
    </row>
    <row r="100" spans="7:12">
      <c r="G100" s="702"/>
      <c r="H100" s="702"/>
      <c r="K100" s="702"/>
      <c r="L100" s="702"/>
    </row>
    <row r="101" spans="7:12">
      <c r="G101" s="702"/>
      <c r="H101" s="702"/>
      <c r="K101" s="702"/>
      <c r="L101" s="702"/>
    </row>
    <row r="102" spans="7:12">
      <c r="G102" s="702"/>
      <c r="H102" s="702"/>
      <c r="K102" s="702"/>
      <c r="L102" s="702"/>
    </row>
    <row r="103" spans="7:12">
      <c r="G103" s="702"/>
      <c r="H103" s="702"/>
      <c r="K103" s="702"/>
      <c r="L103" s="702"/>
    </row>
    <row r="104" spans="7:12">
      <c r="G104" s="702"/>
      <c r="H104" s="702"/>
      <c r="K104" s="702"/>
      <c r="L104" s="702"/>
    </row>
    <row r="105" spans="7:12">
      <c r="G105" s="702"/>
      <c r="H105" s="702"/>
      <c r="K105" s="702"/>
      <c r="L105" s="702"/>
    </row>
    <row r="106" spans="7:12">
      <c r="G106" s="702"/>
      <c r="H106" s="702"/>
      <c r="K106" s="702"/>
      <c r="L106" s="702"/>
    </row>
    <row r="107" spans="7:12">
      <c r="G107" s="702"/>
      <c r="H107" s="702"/>
      <c r="K107" s="702"/>
      <c r="L107" s="702"/>
    </row>
    <row r="108" spans="7:12">
      <c r="G108" s="702"/>
      <c r="H108" s="702"/>
      <c r="K108" s="702"/>
      <c r="L108" s="702"/>
    </row>
    <row r="109" spans="7:12">
      <c r="G109" s="702"/>
      <c r="H109" s="702"/>
      <c r="K109" s="702"/>
      <c r="L109" s="702"/>
    </row>
    <row r="110" spans="7:12">
      <c r="G110" s="702"/>
      <c r="H110" s="702"/>
      <c r="K110" s="702"/>
      <c r="L110" s="702"/>
    </row>
    <row r="111" spans="7:12">
      <c r="G111" s="702"/>
      <c r="H111" s="702"/>
      <c r="K111" s="702"/>
      <c r="L111" s="702"/>
    </row>
    <row r="112" spans="7:12">
      <c r="G112" s="702"/>
      <c r="H112" s="702"/>
      <c r="K112" s="702"/>
      <c r="L112" s="702"/>
    </row>
    <row r="113" spans="7:12">
      <c r="G113" s="702"/>
      <c r="H113" s="702"/>
      <c r="K113" s="702"/>
      <c r="L113" s="702"/>
    </row>
    <row r="114" spans="7:12">
      <c r="G114" s="702"/>
      <c r="H114" s="702"/>
      <c r="K114" s="702"/>
      <c r="L114" s="702"/>
    </row>
    <row r="115" spans="7:12">
      <c r="G115" s="702"/>
      <c r="H115" s="702"/>
      <c r="K115" s="702"/>
      <c r="L115" s="702"/>
    </row>
    <row r="116" spans="7:12">
      <c r="G116" s="702"/>
      <c r="H116" s="702"/>
      <c r="K116" s="702"/>
      <c r="L116" s="702"/>
    </row>
    <row r="117" spans="7:12">
      <c r="G117" s="702"/>
      <c r="H117" s="702"/>
      <c r="K117" s="702"/>
      <c r="L117" s="702"/>
    </row>
    <row r="118" spans="7:12">
      <c r="G118" s="702"/>
      <c r="H118" s="702"/>
      <c r="K118" s="702"/>
      <c r="L118" s="702"/>
    </row>
    <row r="119" spans="7:12">
      <c r="G119" s="702"/>
      <c r="H119" s="702"/>
      <c r="K119" s="702"/>
      <c r="L119" s="702"/>
    </row>
    <row r="120" spans="7:12">
      <c r="G120" s="702"/>
      <c r="H120" s="702"/>
      <c r="K120" s="702"/>
      <c r="L120" s="702"/>
    </row>
    <row r="121" spans="7:12">
      <c r="G121" s="702"/>
      <c r="H121" s="702"/>
      <c r="K121" s="702"/>
      <c r="L121" s="702"/>
    </row>
    <row r="122" spans="7:12">
      <c r="G122" s="702"/>
      <c r="H122" s="702"/>
      <c r="K122" s="702"/>
      <c r="L122" s="702"/>
    </row>
    <row r="123" spans="7:12">
      <c r="G123" s="702"/>
      <c r="H123" s="702"/>
      <c r="K123" s="702"/>
      <c r="L123" s="702"/>
    </row>
    <row r="124" spans="7:12">
      <c r="G124" s="702"/>
      <c r="H124" s="702"/>
      <c r="K124" s="702"/>
      <c r="L124" s="702"/>
    </row>
    <row r="125" spans="7:12">
      <c r="G125" s="702"/>
      <c r="H125" s="702"/>
      <c r="K125" s="702"/>
      <c r="L125" s="702"/>
    </row>
    <row r="126" spans="7:12">
      <c r="G126" s="702"/>
      <c r="H126" s="702"/>
      <c r="K126" s="702"/>
      <c r="L126" s="702"/>
    </row>
    <row r="127" spans="7:12">
      <c r="G127" s="702"/>
      <c r="H127" s="702"/>
      <c r="K127" s="702"/>
      <c r="L127" s="702"/>
    </row>
    <row r="128" spans="7:12">
      <c r="G128" s="702"/>
      <c r="H128" s="702"/>
      <c r="K128" s="702"/>
      <c r="L128" s="702"/>
    </row>
    <row r="129" spans="7:12">
      <c r="G129" s="702"/>
      <c r="H129" s="702"/>
      <c r="K129" s="702"/>
      <c r="L129" s="702"/>
    </row>
    <row r="130" spans="7:12">
      <c r="G130" s="702"/>
      <c r="H130" s="702"/>
      <c r="K130" s="702"/>
      <c r="L130" s="702"/>
    </row>
    <row r="131" spans="7:12">
      <c r="G131" s="702"/>
      <c r="H131" s="702"/>
      <c r="K131" s="702"/>
      <c r="L131" s="702"/>
    </row>
    <row r="132" spans="7:12">
      <c r="G132" s="702"/>
      <c r="H132" s="702"/>
      <c r="K132" s="702"/>
      <c r="L132" s="702"/>
    </row>
    <row r="133" spans="7:12">
      <c r="G133" s="702"/>
      <c r="H133" s="702"/>
      <c r="K133" s="702"/>
      <c r="L133" s="702"/>
    </row>
    <row r="134" spans="7:12">
      <c r="G134" s="702"/>
      <c r="H134" s="702"/>
      <c r="K134" s="702"/>
      <c r="L134" s="702"/>
    </row>
    <row r="135" spans="7:12">
      <c r="G135" s="702"/>
      <c r="H135" s="702"/>
      <c r="K135" s="702"/>
      <c r="L135" s="702"/>
    </row>
    <row r="136" spans="7:12">
      <c r="G136" s="702"/>
      <c r="H136" s="702"/>
      <c r="K136" s="702"/>
      <c r="L136" s="702"/>
    </row>
    <row r="137" spans="7:12">
      <c r="G137" s="702"/>
      <c r="H137" s="702"/>
      <c r="K137" s="702"/>
      <c r="L137" s="702"/>
    </row>
    <row r="138" spans="7:12">
      <c r="G138" s="702"/>
      <c r="H138" s="702"/>
      <c r="K138" s="702"/>
      <c r="L138" s="702"/>
    </row>
    <row r="139" spans="7:12">
      <c r="G139" s="702"/>
      <c r="H139" s="702"/>
      <c r="K139" s="702"/>
      <c r="L139" s="702"/>
    </row>
    <row r="140" spans="7:12">
      <c r="G140" s="702"/>
      <c r="H140" s="702"/>
      <c r="K140" s="702"/>
      <c r="L140" s="702"/>
    </row>
    <row r="141" spans="7:12">
      <c r="G141" s="702"/>
      <c r="H141" s="702"/>
      <c r="K141" s="702"/>
      <c r="L141" s="702"/>
    </row>
    <row r="142" spans="7:12">
      <c r="G142" s="702"/>
      <c r="H142" s="702"/>
      <c r="K142" s="702"/>
      <c r="L142" s="702"/>
    </row>
    <row r="143" spans="7:12">
      <c r="G143" s="702"/>
      <c r="H143" s="702"/>
      <c r="K143" s="702"/>
      <c r="L143" s="702"/>
    </row>
    <row r="144" spans="7:12">
      <c r="G144" s="702"/>
      <c r="H144" s="702"/>
      <c r="K144" s="702"/>
      <c r="L144" s="702"/>
    </row>
    <row r="145" spans="7:12">
      <c r="G145" s="702"/>
      <c r="H145" s="702"/>
      <c r="K145" s="702"/>
      <c r="L145" s="702"/>
    </row>
    <row r="146" spans="7:12">
      <c r="G146" s="702"/>
      <c r="H146" s="702"/>
      <c r="K146" s="702"/>
      <c r="L146" s="702"/>
    </row>
    <row r="147" spans="7:12">
      <c r="G147" s="702"/>
      <c r="H147" s="702"/>
      <c r="K147" s="702"/>
      <c r="L147" s="702"/>
    </row>
    <row r="148" spans="7:12">
      <c r="G148" s="702"/>
      <c r="H148" s="702"/>
      <c r="K148" s="702"/>
      <c r="L148" s="702"/>
    </row>
    <row r="149" spans="7:12">
      <c r="G149" s="702"/>
      <c r="H149" s="702"/>
      <c r="K149" s="702"/>
      <c r="L149" s="702"/>
    </row>
    <row r="150" spans="7:12">
      <c r="G150" s="702"/>
      <c r="H150" s="702"/>
      <c r="K150" s="702"/>
      <c r="L150" s="702"/>
    </row>
    <row r="151" spans="7:12">
      <c r="G151" s="702"/>
      <c r="H151" s="702"/>
      <c r="K151" s="702"/>
      <c r="L151" s="702"/>
    </row>
    <row r="152" spans="7:12">
      <c r="G152" s="702"/>
      <c r="H152" s="702"/>
      <c r="K152" s="702"/>
      <c r="L152" s="702"/>
    </row>
    <row r="153" spans="7:12">
      <c r="G153" s="702"/>
      <c r="H153" s="702"/>
      <c r="K153" s="702"/>
      <c r="L153" s="702"/>
    </row>
    <row r="154" spans="7:12">
      <c r="G154" s="702"/>
      <c r="H154" s="702"/>
      <c r="K154" s="702"/>
      <c r="L154" s="702"/>
    </row>
    <row r="155" spans="7:12">
      <c r="G155" s="702"/>
      <c r="H155" s="702"/>
      <c r="K155" s="702"/>
      <c r="L155" s="702"/>
    </row>
    <row r="156" spans="7:12">
      <c r="G156" s="702"/>
      <c r="H156" s="702"/>
      <c r="K156" s="702"/>
      <c r="L156" s="702"/>
    </row>
    <row r="157" spans="7:12">
      <c r="G157" s="702"/>
      <c r="H157" s="702"/>
      <c r="K157" s="702"/>
      <c r="L157" s="702"/>
    </row>
    <row r="158" spans="7:12">
      <c r="G158" s="702"/>
      <c r="H158" s="702"/>
      <c r="K158" s="702"/>
      <c r="L158" s="702"/>
    </row>
    <row r="159" spans="7:12">
      <c r="G159" s="702"/>
      <c r="H159" s="702"/>
      <c r="K159" s="702"/>
      <c r="L159" s="702"/>
    </row>
    <row r="160" spans="7:12">
      <c r="G160" s="702"/>
      <c r="H160" s="702"/>
      <c r="K160" s="702"/>
      <c r="L160" s="702"/>
    </row>
    <row r="161" spans="7:12">
      <c r="G161" s="702"/>
      <c r="H161" s="702"/>
      <c r="K161" s="702"/>
      <c r="L161" s="702"/>
    </row>
    <row r="162" spans="7:12">
      <c r="G162" s="702"/>
      <c r="H162" s="702"/>
      <c r="K162" s="702"/>
      <c r="L162" s="702"/>
    </row>
    <row r="163" spans="7:12">
      <c r="G163" s="702"/>
      <c r="H163" s="702"/>
      <c r="K163" s="702"/>
      <c r="L163" s="702"/>
    </row>
    <row r="164" spans="7:12">
      <c r="G164" s="702"/>
      <c r="H164" s="702"/>
      <c r="K164" s="702"/>
      <c r="L164" s="702"/>
    </row>
    <row r="165" spans="7:12">
      <c r="G165" s="702"/>
      <c r="H165" s="702"/>
      <c r="K165" s="702"/>
      <c r="L165" s="702"/>
    </row>
    <row r="166" spans="7:12">
      <c r="G166" s="702"/>
      <c r="H166" s="702"/>
      <c r="K166" s="702"/>
      <c r="L166" s="702"/>
    </row>
    <row r="167" spans="7:12">
      <c r="G167" s="702"/>
      <c r="H167" s="702"/>
      <c r="K167" s="702"/>
      <c r="L167" s="702"/>
    </row>
    <row r="168" spans="7:12">
      <c r="G168" s="702"/>
      <c r="H168" s="702"/>
      <c r="K168" s="702"/>
      <c r="L168" s="702"/>
    </row>
    <row r="169" spans="7:12">
      <c r="G169" s="702"/>
      <c r="H169" s="702"/>
      <c r="K169" s="702"/>
      <c r="L169" s="702"/>
    </row>
    <row r="170" spans="7:12">
      <c r="G170" s="702"/>
      <c r="H170" s="702"/>
      <c r="K170" s="702"/>
      <c r="L170" s="702"/>
    </row>
    <row r="171" spans="7:12">
      <c r="G171" s="702"/>
      <c r="H171" s="702"/>
      <c r="K171" s="702"/>
      <c r="L171" s="702"/>
    </row>
    <row r="172" spans="7:12">
      <c r="G172" s="702"/>
      <c r="H172" s="702"/>
      <c r="K172" s="702"/>
      <c r="L172" s="702"/>
    </row>
    <row r="173" spans="7:12">
      <c r="G173" s="702"/>
      <c r="H173" s="702"/>
      <c r="K173" s="702"/>
      <c r="L173" s="702"/>
    </row>
    <row r="174" spans="7:12">
      <c r="G174" s="702"/>
      <c r="H174" s="702"/>
      <c r="K174" s="702"/>
      <c r="L174" s="702"/>
    </row>
    <row r="175" spans="7:12">
      <c r="G175" s="702"/>
      <c r="H175" s="702"/>
      <c r="K175" s="702"/>
      <c r="L175" s="702"/>
    </row>
    <row r="176" spans="7:12">
      <c r="G176" s="702"/>
      <c r="H176" s="702"/>
      <c r="K176" s="702"/>
      <c r="L176" s="702"/>
    </row>
    <row r="177" spans="7:12">
      <c r="G177" s="702"/>
      <c r="H177" s="702"/>
      <c r="K177" s="702"/>
      <c r="L177" s="702"/>
    </row>
    <row r="178" spans="7:12">
      <c r="G178" s="702"/>
      <c r="H178" s="702"/>
      <c r="K178" s="702"/>
      <c r="L178" s="702"/>
    </row>
    <row r="179" spans="7:12">
      <c r="G179" s="702"/>
      <c r="H179" s="702"/>
      <c r="K179" s="702"/>
      <c r="L179" s="702"/>
    </row>
    <row r="180" spans="7:12">
      <c r="G180" s="702"/>
      <c r="H180" s="702"/>
      <c r="K180" s="702"/>
      <c r="L180" s="702"/>
    </row>
    <row r="181" spans="7:12">
      <c r="G181" s="702"/>
      <c r="H181" s="702"/>
      <c r="K181" s="702"/>
      <c r="L181" s="702"/>
    </row>
    <row r="182" spans="7:12">
      <c r="G182" s="702"/>
      <c r="H182" s="702"/>
      <c r="K182" s="702"/>
      <c r="L182" s="702"/>
    </row>
    <row r="183" spans="7:12">
      <c r="G183" s="702"/>
      <c r="H183" s="702"/>
      <c r="K183" s="702"/>
      <c r="L183" s="702"/>
    </row>
    <row r="184" spans="7:12">
      <c r="G184" s="702"/>
      <c r="H184" s="702"/>
      <c r="K184" s="702"/>
      <c r="L184" s="702"/>
    </row>
    <row r="185" spans="7:12">
      <c r="G185" s="702"/>
      <c r="H185" s="702"/>
      <c r="K185" s="702"/>
      <c r="L185" s="702"/>
    </row>
    <row r="186" spans="7:12">
      <c r="G186" s="702"/>
      <c r="H186" s="702"/>
      <c r="K186" s="702"/>
      <c r="L186" s="702"/>
    </row>
    <row r="187" spans="7:12">
      <c r="G187" s="702"/>
      <c r="H187" s="702"/>
      <c r="K187" s="702"/>
      <c r="L187" s="702"/>
    </row>
    <row r="188" spans="7:12">
      <c r="G188" s="702"/>
      <c r="H188" s="702"/>
      <c r="K188" s="702"/>
      <c r="L188" s="702"/>
    </row>
    <row r="189" spans="7:12">
      <c r="G189" s="702"/>
      <c r="H189" s="702"/>
      <c r="K189" s="702"/>
      <c r="L189" s="702"/>
    </row>
    <row r="190" spans="7:12">
      <c r="G190" s="702"/>
      <c r="H190" s="702"/>
      <c r="K190" s="702"/>
      <c r="L190" s="702"/>
    </row>
    <row r="191" spans="7:12">
      <c r="G191" s="702"/>
      <c r="H191" s="702"/>
      <c r="K191" s="702"/>
      <c r="L191" s="702"/>
    </row>
    <row r="192" spans="7:12">
      <c r="G192" s="702"/>
      <c r="H192" s="702"/>
      <c r="K192" s="702"/>
      <c r="L192" s="702"/>
    </row>
    <row r="193" spans="7:12">
      <c r="G193" s="702"/>
      <c r="H193" s="702"/>
      <c r="K193" s="702"/>
      <c r="L193" s="702"/>
    </row>
    <row r="194" spans="7:12">
      <c r="G194" s="702"/>
      <c r="H194" s="702"/>
      <c r="K194" s="702"/>
      <c r="L194" s="702"/>
    </row>
    <row r="195" spans="7:12">
      <c r="G195" s="702"/>
      <c r="H195" s="702"/>
      <c r="K195" s="702"/>
      <c r="L195" s="702"/>
    </row>
    <row r="196" spans="7:12">
      <c r="G196" s="702"/>
      <c r="H196" s="702"/>
      <c r="K196" s="702"/>
      <c r="L196" s="702"/>
    </row>
    <row r="197" spans="7:12">
      <c r="G197" s="702"/>
      <c r="H197" s="702"/>
      <c r="K197" s="702"/>
      <c r="L197" s="702"/>
    </row>
    <row r="198" spans="7:12">
      <c r="G198" s="702"/>
      <c r="H198" s="702"/>
      <c r="K198" s="702"/>
      <c r="L198" s="702"/>
    </row>
    <row r="199" spans="7:12">
      <c r="G199" s="702"/>
      <c r="H199" s="702"/>
      <c r="K199" s="702"/>
      <c r="L199" s="702"/>
    </row>
    <row r="200" spans="7:12">
      <c r="G200" s="702"/>
      <c r="H200" s="702"/>
      <c r="K200" s="702"/>
      <c r="L200" s="702"/>
    </row>
    <row r="201" spans="7:12">
      <c r="G201" s="702"/>
      <c r="H201" s="702"/>
      <c r="K201" s="702"/>
      <c r="L201" s="702"/>
    </row>
    <row r="202" spans="7:12">
      <c r="G202" s="702"/>
      <c r="H202" s="702"/>
      <c r="K202" s="702"/>
      <c r="L202" s="702"/>
    </row>
    <row r="203" spans="7:12">
      <c r="G203" s="702"/>
      <c r="H203" s="702"/>
      <c r="K203" s="702"/>
      <c r="L203" s="702"/>
    </row>
    <row r="204" spans="7:12">
      <c r="G204" s="702"/>
      <c r="H204" s="702"/>
      <c r="K204" s="702"/>
      <c r="L204" s="702"/>
    </row>
    <row r="205" spans="7:12">
      <c r="G205" s="702"/>
      <c r="H205" s="702"/>
      <c r="K205" s="702"/>
      <c r="L205" s="702"/>
    </row>
    <row r="206" spans="7:12">
      <c r="G206" s="702"/>
      <c r="H206" s="702"/>
      <c r="K206" s="702"/>
      <c r="L206" s="702"/>
    </row>
    <row r="207" spans="7:12">
      <c r="G207" s="702"/>
      <c r="H207" s="702"/>
      <c r="K207" s="702"/>
      <c r="L207" s="702"/>
    </row>
    <row r="208" spans="7:12">
      <c r="G208" s="702"/>
      <c r="H208" s="702"/>
      <c r="K208" s="702"/>
      <c r="L208" s="702"/>
    </row>
    <row r="209" spans="7:12">
      <c r="G209" s="702"/>
      <c r="H209" s="702"/>
      <c r="K209" s="702"/>
      <c r="L209" s="702"/>
    </row>
    <row r="210" spans="7:12">
      <c r="G210" s="702"/>
      <c r="H210" s="702"/>
      <c r="K210" s="702"/>
      <c r="L210" s="702"/>
    </row>
    <row r="211" spans="7:12">
      <c r="G211" s="702"/>
      <c r="H211" s="702"/>
      <c r="K211" s="702"/>
      <c r="L211" s="702"/>
    </row>
    <row r="212" spans="7:12">
      <c r="G212" s="702"/>
      <c r="H212" s="702"/>
      <c r="K212" s="702"/>
      <c r="L212" s="702"/>
    </row>
    <row r="213" spans="7:12">
      <c r="G213" s="702"/>
      <c r="H213" s="702"/>
      <c r="K213" s="702"/>
      <c r="L213" s="702"/>
    </row>
    <row r="214" spans="7:12">
      <c r="G214" s="702"/>
      <c r="H214" s="702"/>
      <c r="K214" s="702"/>
      <c r="L214" s="702"/>
    </row>
    <row r="215" spans="7:12">
      <c r="G215" s="702"/>
      <c r="H215" s="702"/>
      <c r="K215" s="702"/>
      <c r="L215" s="702"/>
    </row>
    <row r="216" spans="7:12">
      <c r="G216" s="702"/>
      <c r="H216" s="702"/>
      <c r="K216" s="702"/>
      <c r="L216" s="702"/>
    </row>
    <row r="217" spans="7:12">
      <c r="G217" s="702"/>
      <c r="H217" s="702"/>
      <c r="K217" s="702"/>
      <c r="L217" s="702"/>
    </row>
    <row r="218" spans="7:12">
      <c r="G218" s="702"/>
      <c r="H218" s="702"/>
      <c r="K218" s="702"/>
      <c r="L218" s="702"/>
    </row>
    <row r="219" spans="7:12">
      <c r="G219" s="702"/>
      <c r="H219" s="702"/>
      <c r="K219" s="702"/>
      <c r="L219" s="702"/>
    </row>
    <row r="220" spans="7:12">
      <c r="G220" s="702"/>
      <c r="H220" s="702"/>
      <c r="K220" s="702"/>
      <c r="L220" s="702"/>
    </row>
    <row r="221" spans="7:12">
      <c r="G221" s="702"/>
      <c r="H221" s="702"/>
      <c r="K221" s="702"/>
      <c r="L221" s="702"/>
    </row>
    <row r="222" spans="7:12">
      <c r="G222" s="702"/>
      <c r="H222" s="702"/>
      <c r="K222" s="702"/>
      <c r="L222" s="702"/>
    </row>
    <row r="223" spans="7:12">
      <c r="G223" s="702"/>
      <c r="H223" s="702"/>
      <c r="K223" s="702"/>
      <c r="L223" s="702"/>
    </row>
    <row r="224" spans="7:12">
      <c r="G224" s="702"/>
      <c r="H224" s="702"/>
      <c r="K224" s="702"/>
      <c r="L224" s="702"/>
    </row>
    <row r="225" spans="7:12">
      <c r="G225" s="702"/>
      <c r="H225" s="702"/>
      <c r="K225" s="702"/>
      <c r="L225" s="702"/>
    </row>
    <row r="226" spans="7:12">
      <c r="G226" s="702"/>
      <c r="H226" s="702"/>
      <c r="K226" s="702"/>
      <c r="L226" s="702"/>
    </row>
    <row r="227" spans="7:12">
      <c r="G227" s="702"/>
      <c r="H227" s="702"/>
      <c r="K227" s="702"/>
      <c r="L227" s="702"/>
    </row>
    <row r="228" spans="7:12">
      <c r="G228" s="702"/>
      <c r="H228" s="702"/>
      <c r="K228" s="702"/>
      <c r="L228" s="702"/>
    </row>
    <row r="229" spans="7:12">
      <c r="G229" s="702"/>
      <c r="H229" s="702"/>
      <c r="K229" s="702"/>
      <c r="L229" s="702"/>
    </row>
    <row r="230" spans="7:12">
      <c r="G230" s="702"/>
      <c r="H230" s="702"/>
      <c r="K230" s="702"/>
      <c r="L230" s="702"/>
    </row>
    <row r="231" spans="7:12">
      <c r="G231" s="702"/>
      <c r="H231" s="702"/>
      <c r="K231" s="702"/>
      <c r="L231" s="702"/>
    </row>
    <row r="232" spans="7:12">
      <c r="G232" s="702"/>
      <c r="H232" s="702"/>
      <c r="K232" s="702"/>
      <c r="L232" s="702"/>
    </row>
    <row r="233" spans="7:12">
      <c r="G233" s="702"/>
      <c r="H233" s="702"/>
      <c r="K233" s="702"/>
      <c r="L233" s="702"/>
    </row>
    <row r="234" spans="7:12">
      <c r="G234" s="702"/>
      <c r="H234" s="702"/>
      <c r="K234" s="702"/>
      <c r="L234" s="702"/>
    </row>
    <row r="235" spans="7:12">
      <c r="G235" s="702"/>
      <c r="H235" s="702"/>
      <c r="K235" s="702"/>
      <c r="L235" s="702"/>
    </row>
    <row r="236" spans="7:12">
      <c r="G236" s="702"/>
      <c r="H236" s="702"/>
      <c r="K236" s="702"/>
      <c r="L236" s="702"/>
    </row>
    <row r="237" spans="7:12">
      <c r="G237" s="702"/>
      <c r="H237" s="702"/>
      <c r="K237" s="702"/>
      <c r="L237" s="702"/>
    </row>
    <row r="238" spans="7:12">
      <c r="G238" s="702"/>
      <c r="H238" s="702"/>
      <c r="K238" s="702"/>
      <c r="L238" s="702"/>
    </row>
    <row r="239" spans="7:12">
      <c r="G239" s="702"/>
      <c r="H239" s="702"/>
      <c r="K239" s="702"/>
      <c r="L239" s="702"/>
    </row>
    <row r="240" spans="7:12">
      <c r="G240" s="702"/>
      <c r="H240" s="702"/>
      <c r="K240" s="702"/>
      <c r="L240" s="702"/>
    </row>
    <row r="241" spans="7:12">
      <c r="G241" s="702"/>
      <c r="H241" s="702"/>
      <c r="K241" s="702"/>
      <c r="L241" s="702"/>
    </row>
    <row r="242" spans="7:12">
      <c r="G242" s="702"/>
      <c r="H242" s="702"/>
      <c r="K242" s="702"/>
      <c r="L242" s="702"/>
    </row>
    <row r="243" spans="7:12">
      <c r="G243" s="702"/>
      <c r="H243" s="702"/>
      <c r="K243" s="702"/>
      <c r="L243" s="702"/>
    </row>
    <row r="244" spans="7:12">
      <c r="G244" s="702"/>
      <c r="H244" s="702"/>
      <c r="K244" s="702"/>
      <c r="L244" s="702"/>
    </row>
    <row r="245" spans="7:12">
      <c r="G245" s="702"/>
      <c r="H245" s="702"/>
      <c r="K245" s="702"/>
      <c r="L245" s="702"/>
    </row>
    <row r="246" spans="7:12">
      <c r="G246" s="702"/>
      <c r="H246" s="702"/>
      <c r="K246" s="702"/>
      <c r="L246" s="702"/>
    </row>
    <row r="247" spans="7:12">
      <c r="G247" s="702"/>
      <c r="H247" s="702"/>
      <c r="K247" s="702"/>
      <c r="L247" s="702"/>
    </row>
    <row r="248" spans="7:12">
      <c r="G248" s="702"/>
      <c r="H248" s="702"/>
      <c r="K248" s="702"/>
      <c r="L248" s="702"/>
    </row>
    <row r="249" spans="7:12">
      <c r="G249" s="702"/>
      <c r="H249" s="702"/>
      <c r="K249" s="702"/>
      <c r="L249" s="702"/>
    </row>
    <row r="250" spans="7:12">
      <c r="G250" s="702"/>
      <c r="H250" s="702"/>
      <c r="K250" s="702"/>
      <c r="L250" s="702"/>
    </row>
    <row r="251" spans="7:12">
      <c r="G251" s="702"/>
      <c r="H251" s="702"/>
      <c r="K251" s="702"/>
      <c r="L251" s="702"/>
    </row>
    <row r="252" spans="7:12">
      <c r="G252" s="702"/>
      <c r="H252" s="702"/>
      <c r="K252" s="702"/>
      <c r="L252" s="702"/>
    </row>
    <row r="253" spans="7:12">
      <c r="G253" s="702"/>
      <c r="H253" s="702"/>
      <c r="K253" s="702"/>
      <c r="L253" s="702"/>
    </row>
    <row r="254" spans="7:12">
      <c r="G254" s="702"/>
      <c r="H254" s="702"/>
      <c r="K254" s="702"/>
      <c r="L254" s="702"/>
    </row>
    <row r="255" spans="7:12">
      <c r="G255" s="702"/>
      <c r="H255" s="702"/>
      <c r="K255" s="702"/>
      <c r="L255" s="702"/>
    </row>
    <row r="256" spans="7:12">
      <c r="G256" s="702"/>
      <c r="H256" s="702"/>
      <c r="K256" s="702"/>
      <c r="L256" s="702"/>
    </row>
    <row r="257" spans="7:12">
      <c r="G257" s="702"/>
      <c r="H257" s="702"/>
      <c r="K257" s="702"/>
      <c r="L257" s="702"/>
    </row>
    <row r="258" spans="7:12">
      <c r="G258" s="702"/>
      <c r="H258" s="702"/>
      <c r="K258" s="702"/>
      <c r="L258" s="702"/>
    </row>
    <row r="259" spans="7:12">
      <c r="G259" s="702"/>
      <c r="H259" s="702"/>
      <c r="K259" s="702"/>
      <c r="L259" s="702"/>
    </row>
    <row r="260" spans="7:12">
      <c r="G260" s="702"/>
      <c r="H260" s="702"/>
      <c r="K260" s="702"/>
      <c r="L260" s="702"/>
    </row>
    <row r="261" spans="7:12">
      <c r="G261" s="702"/>
      <c r="H261" s="702"/>
      <c r="K261" s="702"/>
      <c r="L261" s="702"/>
    </row>
    <row r="262" spans="7:12">
      <c r="G262" s="702"/>
      <c r="H262" s="702"/>
      <c r="K262" s="702"/>
      <c r="L262" s="702"/>
    </row>
    <row r="263" spans="7:12">
      <c r="G263" s="702"/>
      <c r="H263" s="702"/>
      <c r="K263" s="702"/>
      <c r="L263" s="702"/>
    </row>
    <row r="264" spans="7:12">
      <c r="G264" s="702"/>
      <c r="H264" s="702"/>
      <c r="K264" s="702"/>
      <c r="L264" s="702"/>
    </row>
    <row r="265" spans="7:12">
      <c r="G265" s="702"/>
      <c r="H265" s="702"/>
      <c r="K265" s="702"/>
      <c r="L265" s="702"/>
    </row>
    <row r="266" spans="7:12">
      <c r="G266" s="702"/>
      <c r="H266" s="702"/>
      <c r="K266" s="702"/>
      <c r="L266" s="702"/>
    </row>
    <row r="267" spans="7:12">
      <c r="G267" s="702"/>
      <c r="H267" s="702"/>
      <c r="K267" s="702"/>
      <c r="L267" s="702"/>
    </row>
    <row r="268" spans="7:12">
      <c r="G268" s="702"/>
      <c r="H268" s="702"/>
      <c r="K268" s="702"/>
      <c r="L268" s="702"/>
    </row>
    <row r="269" spans="7:12">
      <c r="G269" s="702"/>
      <c r="H269" s="702"/>
      <c r="K269" s="702"/>
      <c r="L269" s="702"/>
    </row>
    <row r="270" spans="7:12">
      <c r="G270" s="702"/>
      <c r="H270" s="702"/>
      <c r="K270" s="702"/>
      <c r="L270" s="702"/>
    </row>
    <row r="271" spans="7:12">
      <c r="G271" s="702"/>
      <c r="H271" s="702"/>
      <c r="K271" s="702"/>
      <c r="L271" s="702"/>
    </row>
    <row r="272" spans="7:12">
      <c r="G272" s="702"/>
      <c r="H272" s="702"/>
      <c r="K272" s="702"/>
      <c r="L272" s="702"/>
    </row>
    <row r="273" spans="7:12">
      <c r="G273" s="702"/>
      <c r="H273" s="702"/>
      <c r="K273" s="702"/>
      <c r="L273" s="702"/>
    </row>
    <row r="274" spans="7:12">
      <c r="G274" s="702"/>
      <c r="H274" s="702"/>
      <c r="K274" s="702"/>
      <c r="L274" s="702"/>
    </row>
    <row r="275" spans="7:12">
      <c r="G275" s="702"/>
      <c r="H275" s="702"/>
      <c r="K275" s="702"/>
      <c r="L275" s="702"/>
    </row>
    <row r="276" spans="7:12">
      <c r="G276" s="702"/>
      <c r="H276" s="702"/>
      <c r="K276" s="702"/>
      <c r="L276" s="702"/>
    </row>
    <row r="277" spans="7:12">
      <c r="G277" s="702"/>
      <c r="H277" s="702"/>
      <c r="K277" s="702"/>
      <c r="L277" s="702"/>
    </row>
    <row r="278" spans="7:12">
      <c r="G278" s="702"/>
      <c r="H278" s="702"/>
      <c r="K278" s="702"/>
      <c r="L278" s="702"/>
    </row>
    <row r="279" spans="7:12">
      <c r="G279" s="702"/>
      <c r="H279" s="702"/>
      <c r="K279" s="702"/>
      <c r="L279" s="702"/>
    </row>
    <row r="280" spans="7:12">
      <c r="G280" s="702"/>
      <c r="H280" s="702"/>
      <c r="K280" s="702"/>
      <c r="L280" s="702"/>
    </row>
    <row r="281" spans="7:12">
      <c r="G281" s="702"/>
      <c r="H281" s="702"/>
      <c r="K281" s="702"/>
      <c r="L281" s="702"/>
    </row>
    <row r="282" spans="7:12">
      <c r="G282" s="702"/>
      <c r="H282" s="702"/>
      <c r="K282" s="702"/>
      <c r="L282" s="702"/>
    </row>
    <row r="283" spans="7:12">
      <c r="G283" s="702"/>
      <c r="H283" s="702"/>
      <c r="K283" s="702"/>
      <c r="L283" s="702"/>
    </row>
    <row r="284" spans="7:12">
      <c r="G284" s="702"/>
      <c r="H284" s="702"/>
      <c r="K284" s="702"/>
      <c r="L284" s="702"/>
    </row>
    <row r="285" spans="7:12">
      <c r="G285" s="702"/>
      <c r="H285" s="702"/>
      <c r="K285" s="702"/>
      <c r="L285" s="702"/>
    </row>
    <row r="286" spans="7:12">
      <c r="G286" s="702"/>
      <c r="H286" s="702"/>
      <c r="K286" s="702"/>
      <c r="L286" s="702"/>
    </row>
    <row r="287" spans="7:12">
      <c r="G287" s="702"/>
      <c r="H287" s="702"/>
      <c r="K287" s="702"/>
      <c r="L287" s="702"/>
    </row>
    <row r="288" spans="7:12">
      <c r="G288" s="702"/>
      <c r="H288" s="702"/>
      <c r="K288" s="702"/>
      <c r="L288" s="702"/>
    </row>
    <row r="289" spans="7:12">
      <c r="G289" s="702"/>
      <c r="H289" s="702"/>
      <c r="K289" s="702"/>
      <c r="L289" s="702"/>
    </row>
    <row r="290" spans="7:12">
      <c r="G290" s="702"/>
      <c r="H290" s="702"/>
      <c r="K290" s="702"/>
      <c r="L290" s="702"/>
    </row>
    <row r="291" spans="7:12">
      <c r="G291" s="702"/>
      <c r="H291" s="702"/>
      <c r="K291" s="702"/>
      <c r="L291" s="702"/>
    </row>
    <row r="292" spans="7:12">
      <c r="G292" s="702"/>
      <c r="H292" s="702"/>
      <c r="K292" s="702"/>
      <c r="L292" s="702"/>
    </row>
    <row r="293" spans="7:12">
      <c r="G293" s="702"/>
      <c r="H293" s="702"/>
      <c r="K293" s="702"/>
      <c r="L293" s="702"/>
    </row>
    <row r="294" spans="7:12">
      <c r="G294" s="702"/>
      <c r="H294" s="702"/>
      <c r="K294" s="702"/>
      <c r="L294" s="702"/>
    </row>
    <row r="295" spans="7:12">
      <c r="G295" s="702"/>
      <c r="H295" s="702"/>
      <c r="K295" s="702"/>
      <c r="L295" s="702"/>
    </row>
    <row r="296" spans="7:12">
      <c r="G296" s="702"/>
      <c r="H296" s="702"/>
      <c r="K296" s="702"/>
      <c r="L296" s="702"/>
    </row>
    <row r="297" spans="7:12">
      <c r="G297" s="702"/>
      <c r="H297" s="702"/>
      <c r="K297" s="702"/>
      <c r="L297" s="702"/>
    </row>
    <row r="298" spans="7:12">
      <c r="G298" s="702"/>
      <c r="H298" s="702"/>
      <c r="K298" s="702"/>
      <c r="L298" s="702"/>
    </row>
    <row r="299" spans="7:12">
      <c r="G299" s="702"/>
      <c r="H299" s="702"/>
      <c r="K299" s="702"/>
      <c r="L299" s="702"/>
    </row>
    <row r="300" spans="7:12">
      <c r="G300" s="702"/>
      <c r="H300" s="702"/>
      <c r="K300" s="702"/>
      <c r="L300" s="702"/>
    </row>
    <row r="301" spans="7:12">
      <c r="K301" s="702"/>
      <c r="L301" s="702"/>
    </row>
    <row r="302" spans="7:12">
      <c r="K302" s="702"/>
      <c r="L302" s="702"/>
    </row>
    <row r="303" spans="7:12">
      <c r="K303" s="702"/>
      <c r="L303" s="702"/>
    </row>
    <row r="304" spans="7:12">
      <c r="K304" s="702"/>
      <c r="L304" s="702"/>
    </row>
    <row r="305" spans="11:12">
      <c r="K305" s="702"/>
      <c r="L305" s="702"/>
    </row>
    <row r="306" spans="11:12">
      <c r="K306" s="702"/>
      <c r="L306" s="702"/>
    </row>
    <row r="307" spans="11:12">
      <c r="K307" s="702"/>
      <c r="L307" s="702"/>
    </row>
    <row r="308" spans="11:12">
      <c r="K308" s="702"/>
      <c r="L308" s="702"/>
    </row>
    <row r="309" spans="11:12">
      <c r="K309" s="702"/>
      <c r="L309" s="702"/>
    </row>
    <row r="310" spans="11:12">
      <c r="K310" s="702"/>
      <c r="L310" s="702"/>
    </row>
  </sheetData>
  <mergeCells count="21">
    <mergeCell ref="A34:L34"/>
    <mergeCell ref="A4:L4"/>
    <mergeCell ref="B5:L5"/>
    <mergeCell ref="B9:L9"/>
    <mergeCell ref="B16:L16"/>
    <mergeCell ref="A33:L33"/>
    <mergeCell ref="B24:L24"/>
    <mergeCell ref="A32:B32"/>
    <mergeCell ref="A1:L1"/>
    <mergeCell ref="A2:A3"/>
    <mergeCell ref="B2:B3"/>
    <mergeCell ref="C2:D2"/>
    <mergeCell ref="E2:F2"/>
    <mergeCell ref="G2:H2"/>
    <mergeCell ref="I2:J2"/>
    <mergeCell ref="K2:L2"/>
    <mergeCell ref="A52:K52"/>
    <mergeCell ref="B35:L35"/>
    <mergeCell ref="B39:L39"/>
    <mergeCell ref="B43:L43"/>
    <mergeCell ref="A46:B46"/>
  </mergeCell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N45"/>
  <sheetViews>
    <sheetView zoomScaleNormal="100" zoomScaleSheetLayoutView="100" workbookViewId="0">
      <selection activeCell="Q23" sqref="Q23"/>
    </sheetView>
  </sheetViews>
  <sheetFormatPr defaultColWidth="9.140625" defaultRowHeight="12.75"/>
  <cols>
    <col min="1" max="1" width="7.85546875" style="702" customWidth="1"/>
    <col min="2" max="2" width="21.28515625" style="702" customWidth="1"/>
    <col min="3" max="3" width="11.140625" style="702" bestFit="1" customWidth="1"/>
    <col min="4" max="6" width="11.7109375" style="702" customWidth="1"/>
    <col min="7" max="7" width="11.5703125" style="702" customWidth="1"/>
    <col min="8" max="8" width="9.85546875" style="702" customWidth="1"/>
    <col min="9" max="9" width="8.85546875" style="702" bestFit="1" customWidth="1"/>
    <col min="10" max="10" width="9.42578125" style="702" bestFit="1" customWidth="1"/>
    <col min="11" max="11" width="9.5703125" style="702" customWidth="1"/>
    <col min="12" max="12" width="10.28515625" style="702" customWidth="1"/>
    <col min="13" max="16384" width="9.140625" style="702"/>
  </cols>
  <sheetData>
    <row r="1" spans="1:13" ht="15" customHeight="1">
      <c r="A1" s="1489" t="s">
        <v>937</v>
      </c>
      <c r="B1" s="1489"/>
      <c r="C1" s="1489"/>
      <c r="D1" s="1489"/>
      <c r="E1" s="1489"/>
      <c r="F1" s="1489"/>
      <c r="G1" s="1489"/>
      <c r="H1" s="1489"/>
      <c r="I1" s="1489"/>
      <c r="J1" s="1489"/>
      <c r="K1" s="1489"/>
      <c r="L1" s="1489"/>
    </row>
    <row r="2" spans="1:13" ht="15" customHeight="1">
      <c r="A2" s="1419" t="s">
        <v>899</v>
      </c>
      <c r="B2" s="1419" t="s">
        <v>938</v>
      </c>
      <c r="C2" s="1421" t="s">
        <v>600</v>
      </c>
      <c r="D2" s="1423"/>
      <c r="E2" s="1421" t="s">
        <v>1160</v>
      </c>
      <c r="F2" s="1423"/>
      <c r="G2" s="1490">
        <v>43922</v>
      </c>
      <c r="H2" s="1491"/>
      <c r="I2" s="1463">
        <v>44256</v>
      </c>
      <c r="J2" s="1464"/>
      <c r="K2" s="1463">
        <v>44287</v>
      </c>
      <c r="L2" s="1464"/>
    </row>
    <row r="3" spans="1:13" ht="38.25">
      <c r="A3" s="1420"/>
      <c r="B3" s="1420"/>
      <c r="C3" s="985" t="s">
        <v>885</v>
      </c>
      <c r="D3" s="985" t="s">
        <v>1056</v>
      </c>
      <c r="E3" s="985" t="s">
        <v>885</v>
      </c>
      <c r="F3" s="985" t="s">
        <v>1056</v>
      </c>
      <c r="G3" s="985" t="s">
        <v>885</v>
      </c>
      <c r="H3" s="985" t="s">
        <v>1056</v>
      </c>
      <c r="I3" s="985" t="s">
        <v>885</v>
      </c>
      <c r="J3" s="985" t="s">
        <v>939</v>
      </c>
      <c r="K3" s="985" t="s">
        <v>864</v>
      </c>
      <c r="L3" s="985" t="s">
        <v>1056</v>
      </c>
    </row>
    <row r="4" spans="1:13" ht="15.75">
      <c r="A4" s="705"/>
      <c r="B4" s="1486" t="s">
        <v>834</v>
      </c>
      <c r="C4" s="1487"/>
      <c r="D4" s="1487"/>
      <c r="E4" s="1487"/>
      <c r="F4" s="1487"/>
      <c r="G4" s="1487"/>
      <c r="H4" s="1487"/>
      <c r="I4" s="1487"/>
      <c r="J4" s="1487"/>
      <c r="K4" s="1487"/>
      <c r="L4" s="1488"/>
    </row>
    <row r="5" spans="1:13">
      <c r="A5" s="705" t="s">
        <v>680</v>
      </c>
      <c r="B5" s="767" t="s">
        <v>972</v>
      </c>
      <c r="C5" s="782"/>
      <c r="D5" s="782"/>
      <c r="E5" s="782"/>
      <c r="F5" s="782"/>
      <c r="G5" s="782"/>
      <c r="H5" s="782"/>
      <c r="I5" s="782"/>
      <c r="J5" s="782"/>
      <c r="K5" s="782"/>
      <c r="L5" s="783"/>
    </row>
    <row r="6" spans="1:13">
      <c r="A6" s="706"/>
      <c r="B6" s="707" t="s">
        <v>940</v>
      </c>
      <c r="C6" s="1012">
        <v>6.2570000000000014</v>
      </c>
      <c r="D6" s="1012">
        <v>336.92682500000001</v>
      </c>
      <c r="E6" s="1012">
        <v>0.13400000000000001</v>
      </c>
      <c r="F6" s="1012">
        <v>9.3975500000000007</v>
      </c>
      <c r="G6" s="1055" t="s">
        <v>212</v>
      </c>
      <c r="H6" s="1055" t="s">
        <v>212</v>
      </c>
      <c r="I6" s="1020">
        <v>0.20300000000000004</v>
      </c>
      <c r="J6" s="1020">
        <v>12.855987500000001</v>
      </c>
      <c r="K6" s="1020">
        <v>0.13400000000000001</v>
      </c>
      <c r="L6" s="1012">
        <v>9.3975500000000007</v>
      </c>
    </row>
    <row r="7" spans="1:13">
      <c r="A7" s="706"/>
      <c r="B7" s="690" t="s">
        <v>941</v>
      </c>
      <c r="C7" s="1012">
        <v>32.35</v>
      </c>
      <c r="D7" s="1012">
        <v>47.916060000000002</v>
      </c>
      <c r="E7" s="1012">
        <v>0.71000000000000008</v>
      </c>
      <c r="F7" s="1012">
        <v>1.2816749999999999</v>
      </c>
      <c r="G7" s="1020">
        <v>7.92</v>
      </c>
      <c r="H7" s="1020">
        <v>12.505495</v>
      </c>
      <c r="I7" s="1020">
        <v>0.33000000000000007</v>
      </c>
      <c r="J7" s="1020">
        <v>0.52822500000000006</v>
      </c>
      <c r="K7" s="1020">
        <v>0.71000000000000008</v>
      </c>
      <c r="L7" s="1012">
        <v>1.2816749999999999</v>
      </c>
    </row>
    <row r="8" spans="1:13">
      <c r="A8" s="706"/>
      <c r="B8" s="690" t="s">
        <v>942</v>
      </c>
      <c r="C8" s="708">
        <v>0.17</v>
      </c>
      <c r="D8" s="708">
        <v>0.25170000000000003</v>
      </c>
      <c r="E8" s="708">
        <v>0.1</v>
      </c>
      <c r="F8" s="708">
        <v>0.13625000000000001</v>
      </c>
      <c r="G8" s="708">
        <v>0</v>
      </c>
      <c r="H8" s="708">
        <v>0</v>
      </c>
      <c r="I8" s="708">
        <v>0.1</v>
      </c>
      <c r="J8" s="708">
        <v>0.13550000000000001</v>
      </c>
      <c r="K8" s="708">
        <v>0.1</v>
      </c>
      <c r="L8" s="708">
        <v>0.13625000000000001</v>
      </c>
    </row>
    <row r="9" spans="1:13">
      <c r="A9" s="706"/>
      <c r="B9" s="690" t="s">
        <v>943</v>
      </c>
      <c r="C9" s="1056">
        <v>1884.7900000000002</v>
      </c>
      <c r="D9" s="1056">
        <v>7966.5110999999997</v>
      </c>
      <c r="E9" s="1056">
        <v>339.36000000000007</v>
      </c>
      <c r="F9" s="1056">
        <v>1735.2154599999999</v>
      </c>
      <c r="G9" s="1056">
        <v>107.94499999999999</v>
      </c>
      <c r="H9" s="1056">
        <v>420.64323000000002</v>
      </c>
      <c r="I9" s="1056">
        <v>191.89499999999998</v>
      </c>
      <c r="J9" s="1056">
        <v>898.02732000000003</v>
      </c>
      <c r="K9" s="1056">
        <v>339.36000000000007</v>
      </c>
      <c r="L9" s="1056">
        <v>1735.2154599999999</v>
      </c>
      <c r="M9" s="702" t="s">
        <v>848</v>
      </c>
    </row>
    <row r="10" spans="1:13">
      <c r="A10" s="706"/>
      <c r="B10" s="690" t="s">
        <v>944</v>
      </c>
      <c r="C10" s="1056">
        <v>8427.58</v>
      </c>
      <c r="D10" s="1056">
        <v>40377.57748</v>
      </c>
      <c r="E10" s="1056">
        <v>1758.18</v>
      </c>
      <c r="F10" s="1056">
        <v>9614.7253300000011</v>
      </c>
      <c r="G10" s="1056">
        <v>298.05</v>
      </c>
      <c r="H10" s="1056">
        <v>1240.52755</v>
      </c>
      <c r="I10" s="1056">
        <v>1018.5699999999999</v>
      </c>
      <c r="J10" s="1056">
        <v>5128.5132400000002</v>
      </c>
      <c r="K10" s="1056">
        <v>1758.18</v>
      </c>
      <c r="L10" s="1056">
        <v>9614.7253300000011</v>
      </c>
    </row>
    <row r="11" spans="1:13">
      <c r="A11" s="706"/>
      <c r="B11" s="690" t="s">
        <v>945</v>
      </c>
      <c r="C11" s="1056">
        <v>11186.460000000003</v>
      </c>
      <c r="D11" s="1056">
        <v>23133.764070000001</v>
      </c>
      <c r="E11" s="1056">
        <v>1759.3500000000001</v>
      </c>
      <c r="F11" s="1056">
        <v>4676.5393599999998</v>
      </c>
      <c r="G11" s="1056">
        <v>641.09</v>
      </c>
      <c r="H11" s="1056">
        <v>1246.4520600000001</v>
      </c>
      <c r="I11" s="1056">
        <v>1321.4700000000003</v>
      </c>
      <c r="J11" s="1056">
        <v>3093.6494899999998</v>
      </c>
      <c r="K11" s="1056">
        <v>1759.3500000000001</v>
      </c>
      <c r="L11" s="1056">
        <v>4676.5393599999998</v>
      </c>
    </row>
    <row r="12" spans="1:13">
      <c r="A12" s="706"/>
      <c r="B12" s="690" t="s">
        <v>946</v>
      </c>
      <c r="C12" s="1056">
        <v>349.43499999999995</v>
      </c>
      <c r="D12" s="1056">
        <v>2237.8041600000006</v>
      </c>
      <c r="E12" s="1056">
        <v>55.925000000000004</v>
      </c>
      <c r="F12" s="1056">
        <v>397.42671000000001</v>
      </c>
      <c r="G12" s="1056">
        <v>27.11</v>
      </c>
      <c r="H12" s="1056">
        <v>163.59789000000001</v>
      </c>
      <c r="I12" s="1056">
        <v>50.500000000000014</v>
      </c>
      <c r="J12" s="1056">
        <v>363.03342000000004</v>
      </c>
      <c r="K12" s="1056">
        <v>55.925000000000004</v>
      </c>
      <c r="L12" s="1056">
        <v>397.42671000000001</v>
      </c>
    </row>
    <row r="13" spans="1:13">
      <c r="A13" s="706"/>
      <c r="B13" s="690" t="s">
        <v>947</v>
      </c>
      <c r="C13" s="1056">
        <v>6226.5750000000007</v>
      </c>
      <c r="D13" s="1056">
        <v>24445.360185000001</v>
      </c>
      <c r="E13" s="1056">
        <v>672.40499999999975</v>
      </c>
      <c r="F13" s="1056">
        <v>2734.7234099999996</v>
      </c>
      <c r="G13" s="1056">
        <v>456.89</v>
      </c>
      <c r="H13" s="1056">
        <v>1576.5999200000001</v>
      </c>
      <c r="I13" s="1056">
        <v>375.93</v>
      </c>
      <c r="J13" s="1056">
        <v>1444.5637449999997</v>
      </c>
      <c r="K13" s="1056">
        <v>672.40499999999975</v>
      </c>
      <c r="L13" s="1056">
        <v>2734.7234099999996</v>
      </c>
    </row>
    <row r="14" spans="1:13">
      <c r="A14" s="706"/>
      <c r="B14" s="690" t="s">
        <v>948</v>
      </c>
      <c r="C14" s="1056">
        <v>3745.58</v>
      </c>
      <c r="D14" s="1056">
        <v>22679.272505000001</v>
      </c>
      <c r="E14" s="1056">
        <v>333.01000000000005</v>
      </c>
      <c r="F14" s="1056">
        <v>2078.137725</v>
      </c>
      <c r="G14" s="1056">
        <v>247.565</v>
      </c>
      <c r="H14" s="1056">
        <v>1292.535965</v>
      </c>
      <c r="I14" s="1056">
        <v>246.45500000000001</v>
      </c>
      <c r="J14" s="1056">
        <v>1486.9790850000004</v>
      </c>
      <c r="K14" s="1056">
        <v>333.01000000000005</v>
      </c>
      <c r="L14" s="1056">
        <v>2078.137725</v>
      </c>
    </row>
    <row r="15" spans="1:13">
      <c r="A15" s="706"/>
      <c r="B15" s="690" t="s">
        <v>949</v>
      </c>
      <c r="C15" s="1056">
        <v>8.4500000000000011</v>
      </c>
      <c r="D15" s="1056">
        <v>23.1715625</v>
      </c>
      <c r="E15" s="1056">
        <v>0.39000000000000012</v>
      </c>
      <c r="F15" s="1056">
        <v>1.0831999999999999</v>
      </c>
      <c r="G15" s="1020">
        <v>0</v>
      </c>
      <c r="H15" s="1020">
        <v>0</v>
      </c>
      <c r="I15" s="1012">
        <v>0.63000000000000012</v>
      </c>
      <c r="J15" s="1012">
        <v>1.7003500000000003</v>
      </c>
      <c r="K15" s="1056">
        <v>0.39000000000000012</v>
      </c>
      <c r="L15" s="1056">
        <v>1.0831999999999999</v>
      </c>
    </row>
    <row r="16" spans="1:13">
      <c r="A16" s="706"/>
      <c r="B16" s="690" t="s">
        <v>950</v>
      </c>
      <c r="C16" s="1056">
        <v>228.41399999999996</v>
      </c>
      <c r="D16" s="1056">
        <v>3177.5976449999998</v>
      </c>
      <c r="E16" s="1056">
        <v>41.868000000000009</v>
      </c>
      <c r="F16" s="1056">
        <v>600.12102000000004</v>
      </c>
      <c r="G16" s="1056">
        <v>14.754</v>
      </c>
      <c r="H16" s="1056">
        <v>205.95896999999999</v>
      </c>
      <c r="I16" s="1056">
        <v>38.547000000000004</v>
      </c>
      <c r="J16" s="1056">
        <v>556.82285999999999</v>
      </c>
      <c r="K16" s="1056">
        <v>41.868000000000009</v>
      </c>
      <c r="L16" s="1056">
        <v>600.12102000000004</v>
      </c>
    </row>
    <row r="17" spans="1:14">
      <c r="A17" s="706"/>
      <c r="B17" s="690" t="s">
        <v>916</v>
      </c>
      <c r="C17" s="1056">
        <v>783.04599999999994</v>
      </c>
      <c r="D17" s="1056">
        <v>4527.9185299999999</v>
      </c>
      <c r="E17" s="1056">
        <v>26.004000000000001</v>
      </c>
      <c r="F17" s="1056">
        <v>166.90608000000006</v>
      </c>
      <c r="G17" s="1056">
        <v>18.088000000000001</v>
      </c>
      <c r="H17" s="1056">
        <v>87.220420000000004</v>
      </c>
      <c r="I17" s="1056">
        <v>80.072000000000003</v>
      </c>
      <c r="J17" s="1056">
        <v>502.67887000000002</v>
      </c>
      <c r="K17" s="1056">
        <v>26.004000000000001</v>
      </c>
      <c r="L17" s="1056">
        <v>166.90608000000006</v>
      </c>
    </row>
    <row r="18" spans="1:14">
      <c r="A18" s="706"/>
      <c r="B18" s="690" t="s">
        <v>951</v>
      </c>
      <c r="C18" s="1056">
        <v>17.499999999999996</v>
      </c>
      <c r="D18" s="1056">
        <v>22.405260000000002</v>
      </c>
      <c r="E18" s="1056">
        <v>0</v>
      </c>
      <c r="F18" s="1056">
        <v>0</v>
      </c>
      <c r="G18" s="1056">
        <v>0.3</v>
      </c>
      <c r="H18" s="1056">
        <v>0.39146999999999998</v>
      </c>
      <c r="I18" s="1056">
        <v>0</v>
      </c>
      <c r="J18" s="1056">
        <v>0</v>
      </c>
      <c r="K18" s="1056">
        <v>0</v>
      </c>
      <c r="L18" s="1056">
        <v>0</v>
      </c>
    </row>
    <row r="19" spans="1:14">
      <c r="A19" s="706"/>
      <c r="B19" s="690" t="s">
        <v>952</v>
      </c>
      <c r="C19" s="1056">
        <v>0.02</v>
      </c>
      <c r="D19" s="1056">
        <v>0.14129999999999998</v>
      </c>
      <c r="E19" s="1056">
        <v>0</v>
      </c>
      <c r="F19" s="1056">
        <v>0</v>
      </c>
      <c r="G19" s="1056">
        <v>0</v>
      </c>
      <c r="H19" s="1056">
        <v>0</v>
      </c>
      <c r="I19" s="1056">
        <v>0</v>
      </c>
      <c r="J19" s="1056">
        <v>0</v>
      </c>
      <c r="K19" s="1056">
        <v>0</v>
      </c>
      <c r="L19" s="1056">
        <v>0</v>
      </c>
    </row>
    <row r="20" spans="1:14">
      <c r="A20" s="706"/>
      <c r="B20" s="690" t="s">
        <v>953</v>
      </c>
      <c r="C20" s="1056">
        <v>7658.86</v>
      </c>
      <c r="D20" s="1056">
        <v>41259.883740000005</v>
      </c>
      <c r="E20" s="1056">
        <v>1583.14</v>
      </c>
      <c r="F20" s="1056">
        <v>10462.383129999998</v>
      </c>
      <c r="G20" s="1056">
        <v>227.77</v>
      </c>
      <c r="H20" s="1056">
        <v>928.54404</v>
      </c>
      <c r="I20" s="1056">
        <v>1256.5800000000002</v>
      </c>
      <c r="J20" s="1056">
        <v>7131.7613699999993</v>
      </c>
      <c r="K20" s="1056">
        <v>1583.14</v>
      </c>
      <c r="L20" s="1056">
        <v>10462.383129999998</v>
      </c>
    </row>
    <row r="21" spans="1:14">
      <c r="A21" s="706"/>
      <c r="B21" s="690" t="s">
        <v>954</v>
      </c>
      <c r="C21" s="1056">
        <v>12568.689999999999</v>
      </c>
      <c r="D21" s="1056">
        <v>55406.876394999999</v>
      </c>
      <c r="E21" s="1056">
        <v>1323.2900000000004</v>
      </c>
      <c r="F21" s="1056">
        <v>9009.1095249999998</v>
      </c>
      <c r="G21" s="1056">
        <v>589.09</v>
      </c>
      <c r="H21" s="1056">
        <v>2231.7769499999999</v>
      </c>
      <c r="I21" s="1056">
        <v>1455.92</v>
      </c>
      <c r="J21" s="1056">
        <v>7845.3703549999991</v>
      </c>
      <c r="K21" s="1056">
        <v>1323.2900000000004</v>
      </c>
      <c r="L21" s="1056">
        <v>9009.1095249999998</v>
      </c>
      <c r="N21" s="702" t="s">
        <v>848</v>
      </c>
    </row>
    <row r="22" spans="1:14">
      <c r="A22" s="706"/>
      <c r="B22" s="690" t="s">
        <v>955</v>
      </c>
      <c r="C22" s="1056">
        <v>8686.56</v>
      </c>
      <c r="D22" s="1056">
        <v>88599.638040000005</v>
      </c>
      <c r="E22" s="1056">
        <v>964.06000000000017</v>
      </c>
      <c r="F22" s="1056">
        <v>13010.919994999998</v>
      </c>
      <c r="G22" s="1056">
        <v>374.935</v>
      </c>
      <c r="H22" s="1056">
        <v>2969.4539799999998</v>
      </c>
      <c r="I22" s="1056">
        <v>1163.4700000000003</v>
      </c>
      <c r="J22" s="1056">
        <v>14470.640674999997</v>
      </c>
      <c r="K22" s="1056">
        <v>964.06000000000017</v>
      </c>
      <c r="L22" s="1056">
        <v>13010.919994999998</v>
      </c>
      <c r="N22" s="702" t="s">
        <v>848</v>
      </c>
    </row>
    <row r="23" spans="1:14">
      <c r="A23" s="706"/>
      <c r="B23" s="690" t="s">
        <v>1135</v>
      </c>
      <c r="C23" s="1056">
        <v>2.1900000000000004</v>
      </c>
      <c r="D23" s="1056">
        <v>9.5381199999999993</v>
      </c>
      <c r="E23" s="1056">
        <v>0</v>
      </c>
      <c r="F23" s="1056">
        <v>0</v>
      </c>
      <c r="G23" s="1056">
        <v>0</v>
      </c>
      <c r="H23" s="1056">
        <v>0</v>
      </c>
      <c r="I23" s="1056">
        <v>0.4900000000000001</v>
      </c>
      <c r="J23" s="1056">
        <v>2.1999299999999993</v>
      </c>
      <c r="K23" s="1056">
        <v>0</v>
      </c>
      <c r="L23" s="1056">
        <v>0</v>
      </c>
    </row>
    <row r="24" spans="1:14">
      <c r="A24" s="706"/>
      <c r="B24" s="690" t="s">
        <v>956</v>
      </c>
      <c r="C24" s="1056">
        <v>636.32000000000005</v>
      </c>
      <c r="D24" s="1056">
        <v>4175.1882299999997</v>
      </c>
      <c r="E24" s="1056">
        <v>84.004999999999981</v>
      </c>
      <c r="F24" s="1056">
        <v>686.86586999999997</v>
      </c>
      <c r="G24" s="1056">
        <v>32.380000000000003</v>
      </c>
      <c r="H24" s="1056">
        <v>184.57786999999999</v>
      </c>
      <c r="I24" s="1056">
        <v>109.9</v>
      </c>
      <c r="J24" s="1056">
        <v>953.84622999999999</v>
      </c>
      <c r="K24" s="1056">
        <v>84.004999999999981</v>
      </c>
      <c r="L24" s="1056">
        <v>686.86586999999997</v>
      </c>
    </row>
    <row r="25" spans="1:14">
      <c r="A25" s="706"/>
      <c r="B25" s="690" t="s">
        <v>957</v>
      </c>
      <c r="C25" s="1056">
        <v>45.904999999999987</v>
      </c>
      <c r="D25" s="1056">
        <v>262.98899999999998</v>
      </c>
      <c r="E25" s="1056">
        <v>0.02</v>
      </c>
      <c r="F25" s="1056">
        <v>3.6929999999999998E-2</v>
      </c>
      <c r="G25" s="1056">
        <v>0.01</v>
      </c>
      <c r="H25" s="1056">
        <v>1.7999999999999999E-2</v>
      </c>
      <c r="I25" s="650">
        <v>0.31</v>
      </c>
      <c r="J25" s="650">
        <v>0.57675999999999994</v>
      </c>
      <c r="K25" s="650">
        <v>0.02</v>
      </c>
      <c r="L25" s="650">
        <v>3.6929999999999998E-2</v>
      </c>
    </row>
    <row r="26" spans="1:14">
      <c r="A26" s="706"/>
      <c r="B26" s="690" t="s">
        <v>958</v>
      </c>
      <c r="C26" s="1056">
        <v>0.19500000000000001</v>
      </c>
      <c r="D26" s="1056">
        <v>1.7292000000000001</v>
      </c>
      <c r="E26" s="1056" t="s">
        <v>212</v>
      </c>
      <c r="F26" s="1056" t="s">
        <v>212</v>
      </c>
      <c r="G26" s="1056" t="s">
        <v>212</v>
      </c>
      <c r="H26" s="1056" t="s">
        <v>212</v>
      </c>
      <c r="I26" s="1056">
        <v>0</v>
      </c>
      <c r="J26" s="1056">
        <v>0</v>
      </c>
      <c r="K26" s="1056">
        <v>0</v>
      </c>
      <c r="L26" s="1056">
        <v>0</v>
      </c>
    </row>
    <row r="27" spans="1:14">
      <c r="A27" s="709" t="s">
        <v>848</v>
      </c>
      <c r="B27" s="780" t="s">
        <v>903</v>
      </c>
      <c r="C27" s="1057">
        <f>SUM(C7:C26)</f>
        <v>62489.09</v>
      </c>
      <c r="D27" s="1057">
        <f>SUM(D6:D26)</f>
        <v>318692.46110750001</v>
      </c>
      <c r="E27" s="1057">
        <f>SUM(E7:E26)</f>
        <v>8941.8170000000009</v>
      </c>
      <c r="F27" s="1057">
        <f>SUM(F6:F26)</f>
        <v>55185.00922</v>
      </c>
      <c r="G27" s="1057">
        <f>SUM(G7:G26)</f>
        <v>3043.8970000000004</v>
      </c>
      <c r="H27" s="1057">
        <f>SUM(H6:H26)</f>
        <v>12560.803809999999</v>
      </c>
      <c r="I27" s="1057">
        <f>SUM(I7:I26)</f>
        <v>7311.1690000000008</v>
      </c>
      <c r="J27" s="1057">
        <f>SUM(J6:J26)</f>
        <v>43893.883412499999</v>
      </c>
      <c r="K27" s="1057">
        <f>SUM(K7:K26)</f>
        <v>8941.8170000000009</v>
      </c>
      <c r="L27" s="1057">
        <f>SUM(L6:L26)</f>
        <v>55185.00922</v>
      </c>
    </row>
    <row r="28" spans="1:14">
      <c r="A28" s="705" t="s">
        <v>736</v>
      </c>
      <c r="B28" s="779" t="s">
        <v>1059</v>
      </c>
      <c r="C28" s="1058"/>
      <c r="D28" s="1058"/>
      <c r="E28" s="1058"/>
      <c r="F28" s="1058"/>
      <c r="G28" s="1058"/>
      <c r="H28" s="1058"/>
      <c r="I28" s="1058"/>
      <c r="J28" s="1058"/>
      <c r="K28" s="1058"/>
      <c r="L28" s="1059"/>
    </row>
    <row r="29" spans="1:14">
      <c r="A29" s="705"/>
      <c r="B29" s="690" t="s">
        <v>970</v>
      </c>
      <c r="C29" s="1056">
        <v>23.32</v>
      </c>
      <c r="D29" s="1056">
        <v>88.150919999999999</v>
      </c>
      <c r="E29" s="1056">
        <v>2.69</v>
      </c>
      <c r="F29" s="1056">
        <v>11.565990000000001</v>
      </c>
      <c r="G29" s="1056" t="s">
        <v>212</v>
      </c>
      <c r="H29" s="1056" t="s">
        <v>212</v>
      </c>
      <c r="I29" s="1056">
        <v>6.3199999999999994</v>
      </c>
      <c r="J29" s="1056">
        <v>25.14254</v>
      </c>
      <c r="K29" s="1056">
        <v>2.69</v>
      </c>
      <c r="L29" s="1056">
        <v>11.565990000000001</v>
      </c>
    </row>
    <row r="30" spans="1:14">
      <c r="A30" s="705"/>
      <c r="B30" s="780" t="s">
        <v>962</v>
      </c>
      <c r="C30" s="1057">
        <f>SUM(C29)</f>
        <v>23.32</v>
      </c>
      <c r="D30" s="1057">
        <f>SUM(D29)</f>
        <v>88.150919999999999</v>
      </c>
      <c r="E30" s="1057">
        <f>SUM(E29)</f>
        <v>2.69</v>
      </c>
      <c r="F30" s="1057">
        <f>SUM(F29)</f>
        <v>11.565990000000001</v>
      </c>
      <c r="G30" s="1056" t="s">
        <v>212</v>
      </c>
      <c r="H30" s="1056" t="s">
        <v>212</v>
      </c>
      <c r="I30" s="1057">
        <f>SUM(I29)</f>
        <v>6.3199999999999994</v>
      </c>
      <c r="J30" s="1057">
        <f>SUM(J29)</f>
        <v>25.14254</v>
      </c>
      <c r="K30" s="1057">
        <f>SUM(K29)</f>
        <v>2.69</v>
      </c>
      <c r="L30" s="1057">
        <f>SUM(L29)</f>
        <v>11.565990000000001</v>
      </c>
    </row>
    <row r="31" spans="1:14" ht="13.5" thickBot="1">
      <c r="A31" s="808"/>
      <c r="B31" s="803" t="s">
        <v>1151</v>
      </c>
      <c r="C31" s="1060">
        <f t="shared" ref="C31:J31" si="0">SUM(C27,C30)</f>
        <v>62512.409999999996</v>
      </c>
      <c r="D31" s="1060">
        <f t="shared" si="0"/>
        <v>318780.6120275</v>
      </c>
      <c r="E31" s="1060">
        <f>SUM(E27,E30)</f>
        <v>8944.5070000000014</v>
      </c>
      <c r="F31" s="1060">
        <f>SUM(F27,F30)</f>
        <v>55196.575210000003</v>
      </c>
      <c r="G31" s="1060">
        <f t="shared" si="0"/>
        <v>3043.8970000000004</v>
      </c>
      <c r="H31" s="1060">
        <f t="shared" si="0"/>
        <v>12560.803809999999</v>
      </c>
      <c r="I31" s="1060">
        <f t="shared" si="0"/>
        <v>7317.4890000000005</v>
      </c>
      <c r="J31" s="1060">
        <f t="shared" si="0"/>
        <v>43919.0259525</v>
      </c>
      <c r="K31" s="1060">
        <f>SUM(K27,K30)</f>
        <v>8944.5070000000014</v>
      </c>
      <c r="L31" s="1060">
        <f>SUM(L27,L30)</f>
        <v>55196.575210000003</v>
      </c>
    </row>
    <row r="32" spans="1:14" ht="13.5" thickBot="1">
      <c r="A32" s="1480"/>
      <c r="B32" s="1481"/>
      <c r="C32" s="1481"/>
      <c r="D32" s="1481"/>
      <c r="E32" s="1481"/>
      <c r="F32" s="1481"/>
      <c r="G32" s="1481"/>
      <c r="H32" s="1481"/>
      <c r="I32" s="1481"/>
      <c r="J32" s="1481"/>
      <c r="K32" s="1481"/>
      <c r="L32" s="1482"/>
    </row>
    <row r="33" spans="1:12" ht="15.75">
      <c r="A33" s="809" t="s">
        <v>749</v>
      </c>
      <c r="B33" s="1483" t="s">
        <v>835</v>
      </c>
      <c r="C33" s="1484"/>
      <c r="D33" s="1484"/>
      <c r="E33" s="1484"/>
      <c r="F33" s="1484"/>
      <c r="G33" s="1484"/>
      <c r="H33" s="1484"/>
      <c r="I33" s="1484"/>
      <c r="J33" s="1484"/>
      <c r="K33" s="1484"/>
      <c r="L33" s="1485"/>
    </row>
    <row r="34" spans="1:12">
      <c r="A34" s="695"/>
      <c r="B34" s="690" t="s">
        <v>944</v>
      </c>
      <c r="C34" s="1056">
        <v>1.46</v>
      </c>
      <c r="D34" s="1056">
        <v>7.8199999999999994</v>
      </c>
      <c r="E34" s="1056">
        <v>4.45</v>
      </c>
      <c r="F34" s="1056">
        <v>26.165405</v>
      </c>
      <c r="G34" s="1056">
        <v>0</v>
      </c>
      <c r="H34" s="1056">
        <v>0</v>
      </c>
      <c r="I34" s="1056">
        <v>0</v>
      </c>
      <c r="J34" s="1056">
        <v>0</v>
      </c>
      <c r="K34" s="1056">
        <v>4.45</v>
      </c>
      <c r="L34" s="1056">
        <v>26.165405</v>
      </c>
    </row>
    <row r="35" spans="1:12">
      <c r="A35" s="695"/>
      <c r="B35" s="690" t="s">
        <v>948</v>
      </c>
      <c r="C35" s="1056">
        <v>0.90999999999999992</v>
      </c>
      <c r="D35" s="1056">
        <v>5.9700600000000001</v>
      </c>
      <c r="E35" s="1056">
        <v>0</v>
      </c>
      <c r="F35" s="1056">
        <v>0</v>
      </c>
      <c r="G35" s="1056">
        <v>0.1</v>
      </c>
      <c r="H35" s="1056">
        <v>0.68006</v>
      </c>
      <c r="I35" s="1056">
        <v>0</v>
      </c>
      <c r="J35" s="1056">
        <v>0</v>
      </c>
      <c r="K35" s="1056">
        <v>0</v>
      </c>
      <c r="L35" s="1056">
        <v>0</v>
      </c>
    </row>
    <row r="36" spans="1:12">
      <c r="A36" s="695"/>
      <c r="B36" s="690" t="s">
        <v>959</v>
      </c>
      <c r="C36" s="1056">
        <v>0.57000000000000006</v>
      </c>
      <c r="D36" s="1056">
        <v>2.5073250000000002</v>
      </c>
      <c r="E36" s="1056">
        <v>0.8</v>
      </c>
      <c r="F36" s="1056">
        <v>3.5787499999999999</v>
      </c>
      <c r="G36" s="1056">
        <v>0.01</v>
      </c>
      <c r="H36" s="1056">
        <v>1.7325E-2</v>
      </c>
      <c r="I36" s="1056">
        <v>0</v>
      </c>
      <c r="J36" s="1056">
        <v>0</v>
      </c>
      <c r="K36" s="1056">
        <v>0.8</v>
      </c>
      <c r="L36" s="1056">
        <v>3.5787499999999999</v>
      </c>
    </row>
    <row r="37" spans="1:12">
      <c r="A37" s="695"/>
      <c r="B37" s="690" t="s">
        <v>960</v>
      </c>
      <c r="C37" s="1056">
        <v>0.02</v>
      </c>
      <c r="D37" s="1056">
        <v>0.09</v>
      </c>
      <c r="E37" s="1056">
        <v>0</v>
      </c>
      <c r="F37" s="1056">
        <v>0</v>
      </c>
      <c r="G37" s="1056">
        <v>0</v>
      </c>
      <c r="H37" s="1056">
        <v>0</v>
      </c>
      <c r="I37" s="1056">
        <v>0</v>
      </c>
      <c r="J37" s="1056">
        <v>0</v>
      </c>
      <c r="K37" s="1056">
        <v>0</v>
      </c>
      <c r="L37" s="1056">
        <v>0</v>
      </c>
    </row>
    <row r="38" spans="1:12">
      <c r="A38" s="695"/>
      <c r="B38" s="690" t="s">
        <v>951</v>
      </c>
      <c r="C38" s="1056">
        <v>1</v>
      </c>
      <c r="D38" s="1056">
        <v>1.4991800000000002</v>
      </c>
      <c r="E38" s="1056">
        <v>0.1</v>
      </c>
      <c r="F38" s="1056">
        <v>0.13750000000000001</v>
      </c>
      <c r="G38" s="1056">
        <v>0</v>
      </c>
      <c r="H38" s="1056">
        <v>0</v>
      </c>
      <c r="I38" s="1056">
        <v>0</v>
      </c>
      <c r="J38" s="1056">
        <v>0</v>
      </c>
      <c r="K38" s="1056">
        <v>0.1</v>
      </c>
      <c r="L38" s="1056">
        <v>0.13750000000000001</v>
      </c>
    </row>
    <row r="39" spans="1:12">
      <c r="A39" s="695"/>
      <c r="B39" s="690" t="s">
        <v>961</v>
      </c>
      <c r="C39" s="1056">
        <v>2.9</v>
      </c>
      <c r="D39" s="1056">
        <v>15.2658</v>
      </c>
      <c r="E39" s="1056">
        <v>0.97</v>
      </c>
      <c r="F39" s="1056">
        <v>4.8975</v>
      </c>
      <c r="G39" s="1056">
        <v>0</v>
      </c>
      <c r="H39" s="1056">
        <v>0</v>
      </c>
      <c r="I39" s="1056">
        <v>0.2</v>
      </c>
      <c r="J39" s="1056">
        <v>1</v>
      </c>
      <c r="K39" s="1056">
        <v>0.97</v>
      </c>
      <c r="L39" s="1056">
        <v>4.8975</v>
      </c>
    </row>
    <row r="40" spans="1:12" ht="13.5" thickBot="1">
      <c r="A40" s="810"/>
      <c r="B40" s="968" t="s">
        <v>917</v>
      </c>
      <c r="C40" s="1061">
        <f t="shared" ref="C40:L40" si="1">SUM(C34:C39)</f>
        <v>6.86</v>
      </c>
      <c r="D40" s="1061">
        <f t="shared" si="1"/>
        <v>33.152365000000003</v>
      </c>
      <c r="E40" s="1061">
        <f>SUM(E34:E39)</f>
        <v>6.3199999999999994</v>
      </c>
      <c r="F40" s="1061">
        <f>SUM(F34:F39)</f>
        <v>34.779154999999996</v>
      </c>
      <c r="G40" s="1061">
        <f t="shared" si="1"/>
        <v>0.11</v>
      </c>
      <c r="H40" s="1061">
        <f t="shared" si="1"/>
        <v>0.69738500000000003</v>
      </c>
      <c r="I40" s="1061">
        <f t="shared" si="1"/>
        <v>0.2</v>
      </c>
      <c r="J40" s="1061">
        <f t="shared" si="1"/>
        <v>1</v>
      </c>
      <c r="K40" s="1061">
        <f t="shared" si="1"/>
        <v>6.3199999999999994</v>
      </c>
      <c r="L40" s="1061">
        <f t="shared" si="1"/>
        <v>34.779154999999996</v>
      </c>
    </row>
    <row r="41" spans="1:12">
      <c r="A41" s="699" t="str">
        <f>'[1]64'!A7</f>
        <v>$ indicates as on April 30, 2021</v>
      </c>
      <c r="B41" s="701"/>
      <c r="I41" s="702" t="s">
        <v>848</v>
      </c>
      <c r="J41" s="702" t="s">
        <v>848</v>
      </c>
      <c r="L41" s="702" t="s">
        <v>848</v>
      </c>
    </row>
    <row r="42" spans="1:12">
      <c r="A42" s="699" t="s">
        <v>1070</v>
      </c>
      <c r="B42" s="701"/>
      <c r="H42" s="702" t="s">
        <v>848</v>
      </c>
      <c r="J42" s="702" t="s">
        <v>848</v>
      </c>
      <c r="K42" s="702" t="s">
        <v>848</v>
      </c>
    </row>
    <row r="43" spans="1:12">
      <c r="A43" s="699" t="s">
        <v>1071</v>
      </c>
      <c r="B43" s="701"/>
      <c r="K43" s="702" t="s">
        <v>848</v>
      </c>
      <c r="L43" s="702" t="s">
        <v>848</v>
      </c>
    </row>
    <row r="44" spans="1:12">
      <c r="A44" s="811" t="s">
        <v>1136</v>
      </c>
      <c r="B44" s="811"/>
      <c r="C44" s="811"/>
      <c r="D44" s="811"/>
      <c r="E44" s="811"/>
      <c r="F44" s="811"/>
      <c r="G44" s="811"/>
    </row>
    <row r="45" spans="1:12">
      <c r="A45" s="701" t="s">
        <v>883</v>
      </c>
      <c r="K45" s="702" t="s">
        <v>848</v>
      </c>
      <c r="L45" s="702" t="s">
        <v>848</v>
      </c>
    </row>
  </sheetData>
  <mergeCells count="11">
    <mergeCell ref="A32:L32"/>
    <mergeCell ref="B33:L33"/>
    <mergeCell ref="B4:L4"/>
    <mergeCell ref="A1:L1"/>
    <mergeCell ref="A2:A3"/>
    <mergeCell ref="B2:B3"/>
    <mergeCell ref="C2:D2"/>
    <mergeCell ref="E2:F2"/>
    <mergeCell ref="G2:H2"/>
    <mergeCell ref="I2:J2"/>
    <mergeCell ref="K2:L2"/>
  </mergeCell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L91"/>
  <sheetViews>
    <sheetView zoomScaleNormal="100" zoomScaleSheetLayoutView="100" workbookViewId="0">
      <selection activeCell="S21" sqref="S21"/>
    </sheetView>
  </sheetViews>
  <sheetFormatPr defaultColWidth="9.140625" defaultRowHeight="12.75"/>
  <cols>
    <col min="1" max="1" width="7.28515625" style="702" bestFit="1" customWidth="1"/>
    <col min="2" max="2" width="33.28515625" style="702" customWidth="1"/>
    <col min="3" max="3" width="11.42578125" style="702" customWidth="1"/>
    <col min="4" max="6" width="9.85546875" style="702" customWidth="1"/>
    <col min="7" max="7" width="10.42578125" style="702" customWidth="1"/>
    <col min="8" max="8" width="9.5703125" style="702" customWidth="1"/>
    <col min="9" max="9" width="11.140625" style="702" customWidth="1"/>
    <col min="10" max="10" width="8.5703125" style="702" customWidth="1"/>
    <col min="11" max="11" width="7.7109375" style="702" customWidth="1"/>
    <col min="12" max="12" width="11.85546875" style="702" customWidth="1"/>
    <col min="13" max="16384" width="9.140625" style="702"/>
  </cols>
  <sheetData>
    <row r="1" spans="1:12" ht="15">
      <c r="A1" s="710" t="s">
        <v>1137</v>
      </c>
      <c r="B1" s="710"/>
      <c r="C1" s="710"/>
      <c r="D1" s="710"/>
      <c r="E1" s="710"/>
      <c r="F1" s="710"/>
      <c r="G1" s="710"/>
      <c r="H1" s="710"/>
      <c r="I1" s="710" t="s">
        <v>848</v>
      </c>
      <c r="J1" s="710" t="s">
        <v>848</v>
      </c>
      <c r="K1" s="710"/>
      <c r="L1" s="710"/>
    </row>
    <row r="2" spans="1:12">
      <c r="A2" s="1419" t="s">
        <v>899</v>
      </c>
      <c r="B2" s="1419" t="s">
        <v>900</v>
      </c>
      <c r="C2" s="1421" t="s">
        <v>600</v>
      </c>
      <c r="D2" s="1423"/>
      <c r="E2" s="1421" t="s">
        <v>1160</v>
      </c>
      <c r="F2" s="1423"/>
      <c r="G2" s="1463">
        <v>43922</v>
      </c>
      <c r="H2" s="1464"/>
      <c r="I2" s="1463">
        <v>44256</v>
      </c>
      <c r="J2" s="1464"/>
      <c r="K2" s="1463">
        <v>44287</v>
      </c>
      <c r="L2" s="1464"/>
    </row>
    <row r="3" spans="1:12" ht="38.25">
      <c r="A3" s="1493"/>
      <c r="B3" s="1420"/>
      <c r="C3" s="985" t="s">
        <v>881</v>
      </c>
      <c r="D3" s="985" t="s">
        <v>1056</v>
      </c>
      <c r="E3" s="985" t="s">
        <v>881</v>
      </c>
      <c r="F3" s="985" t="s">
        <v>1056</v>
      </c>
      <c r="G3" s="985" t="s">
        <v>881</v>
      </c>
      <c r="H3" s="985" t="s">
        <v>1056</v>
      </c>
      <c r="I3" s="985" t="s">
        <v>881</v>
      </c>
      <c r="J3" s="985" t="s">
        <v>1056</v>
      </c>
      <c r="K3" s="985" t="s">
        <v>881</v>
      </c>
      <c r="L3" s="985" t="s">
        <v>1056</v>
      </c>
    </row>
    <row r="4" spans="1:12" ht="19.5" customHeight="1">
      <c r="A4" s="812"/>
      <c r="B4" s="1062"/>
      <c r="C4" s="1063"/>
      <c r="D4" s="1064"/>
      <c r="E4" s="1064"/>
      <c r="F4" s="1064"/>
      <c r="G4" s="813" t="s">
        <v>847</v>
      </c>
      <c r="H4" s="1064"/>
      <c r="I4" s="1063"/>
      <c r="J4" s="1064"/>
      <c r="K4" s="1063"/>
      <c r="L4" s="814"/>
    </row>
    <row r="5" spans="1:12" ht="15.75">
      <c r="A5" s="711">
        <v>1</v>
      </c>
      <c r="B5" s="815" t="s">
        <v>963</v>
      </c>
      <c r="C5" s="712"/>
      <c r="D5" s="712"/>
      <c r="E5" s="712"/>
      <c r="F5" s="712"/>
      <c r="G5" s="712"/>
      <c r="H5" s="712"/>
      <c r="I5" s="712"/>
      <c r="J5" s="712"/>
      <c r="K5" s="712"/>
      <c r="L5" s="713"/>
    </row>
    <row r="6" spans="1:12" ht="15.75">
      <c r="A6" s="714" t="s">
        <v>680</v>
      </c>
      <c r="B6" s="715" t="s">
        <v>964</v>
      </c>
      <c r="C6" s="716"/>
      <c r="D6" s="716"/>
      <c r="E6" s="716"/>
      <c r="F6" s="716"/>
      <c r="G6" s="716"/>
      <c r="H6" s="716"/>
      <c r="I6" s="716"/>
      <c r="J6" s="716"/>
      <c r="K6" s="716"/>
      <c r="L6" s="716"/>
    </row>
    <row r="7" spans="1:12">
      <c r="A7" s="695"/>
      <c r="B7" s="717" t="s">
        <v>965</v>
      </c>
      <c r="C7" s="1065">
        <v>14577.220000000001</v>
      </c>
      <c r="D7" s="1065">
        <v>554.32296099999996</v>
      </c>
      <c r="E7" s="1066">
        <v>0</v>
      </c>
      <c r="F7" s="1066">
        <v>0</v>
      </c>
      <c r="G7" s="1065">
        <v>6558.84</v>
      </c>
      <c r="H7" s="1065">
        <v>250.5001504750004</v>
      </c>
      <c r="I7" s="1065">
        <v>0.2</v>
      </c>
      <c r="J7" s="1065">
        <v>7.11E-3</v>
      </c>
      <c r="K7" s="718">
        <v>0</v>
      </c>
      <c r="L7" s="718">
        <v>0</v>
      </c>
    </row>
    <row r="8" spans="1:12">
      <c r="A8" s="695"/>
      <c r="B8" s="717" t="s">
        <v>966</v>
      </c>
      <c r="C8" s="1065">
        <v>1.19</v>
      </c>
      <c r="D8" s="1065">
        <v>4.1949999999999999E-3</v>
      </c>
      <c r="E8" s="1066">
        <v>0</v>
      </c>
      <c r="F8" s="1066">
        <v>0</v>
      </c>
      <c r="G8" s="1065">
        <v>0.02</v>
      </c>
      <c r="H8" s="1065">
        <v>3.2200000000000002E-4</v>
      </c>
      <c r="I8" s="1065">
        <v>0</v>
      </c>
      <c r="J8" s="719">
        <v>0</v>
      </c>
      <c r="K8" s="718">
        <v>0</v>
      </c>
      <c r="L8" s="718">
        <v>0</v>
      </c>
    </row>
    <row r="9" spans="1:12">
      <c r="A9" s="695"/>
      <c r="B9" s="717" t="s">
        <v>967</v>
      </c>
      <c r="C9" s="719">
        <v>0.05</v>
      </c>
      <c r="D9" s="719">
        <v>3.9552000000000001E-4</v>
      </c>
      <c r="E9" s="1067">
        <v>0</v>
      </c>
      <c r="F9" s="1067">
        <v>0</v>
      </c>
      <c r="G9" s="718">
        <v>0</v>
      </c>
      <c r="H9" s="718">
        <v>0</v>
      </c>
      <c r="I9" s="1065">
        <v>0</v>
      </c>
      <c r="J9" s="1065">
        <v>0</v>
      </c>
      <c r="K9" s="718">
        <v>0</v>
      </c>
      <c r="L9" s="718">
        <v>0</v>
      </c>
    </row>
    <row r="10" spans="1:12" ht="13.5" thickBot="1">
      <c r="A10" s="816"/>
      <c r="B10" s="817" t="s">
        <v>968</v>
      </c>
      <c r="C10" s="1068"/>
      <c r="D10" s="1068">
        <f>SUM(D7:D9)</f>
        <v>554.32755151999993</v>
      </c>
      <c r="E10" s="1068"/>
      <c r="F10" s="1068">
        <f>SUM(F7:F9)</f>
        <v>0</v>
      </c>
      <c r="G10" s="1068"/>
      <c r="H10" s="1068">
        <f>SUM(H7:H9)</f>
        <v>250.50047247500041</v>
      </c>
      <c r="I10" s="1068"/>
      <c r="J10" s="1068">
        <f>SUM(J7:J9)</f>
        <v>7.11E-3</v>
      </c>
      <c r="K10" s="1068"/>
      <c r="L10" s="1068">
        <f>SUM(L7:L9)</f>
        <v>0</v>
      </c>
    </row>
    <row r="11" spans="1:12">
      <c r="A11" s="818" t="s">
        <v>736</v>
      </c>
      <c r="B11" s="721" t="s">
        <v>969</v>
      </c>
      <c r="C11" s="711"/>
      <c r="D11" s="711"/>
      <c r="E11" s="711"/>
      <c r="F11" s="711"/>
      <c r="G11" s="711"/>
      <c r="H11" s="711"/>
      <c r="I11" s="711"/>
      <c r="J11" s="711"/>
      <c r="K11" s="711"/>
      <c r="L11" s="711"/>
    </row>
    <row r="12" spans="1:12">
      <c r="A12" s="714"/>
      <c r="B12" s="717" t="s">
        <v>970</v>
      </c>
      <c r="C12" s="1065">
        <v>263.58999999999997</v>
      </c>
      <c r="D12" s="1065">
        <v>794.74125000000004</v>
      </c>
      <c r="E12" s="1065">
        <v>3.72</v>
      </c>
      <c r="F12" s="1065">
        <v>16.04</v>
      </c>
      <c r="G12" s="718">
        <v>159.34</v>
      </c>
      <c r="H12" s="718">
        <v>472.86931000000021</v>
      </c>
      <c r="I12" s="718">
        <v>4.74</v>
      </c>
      <c r="J12" s="718">
        <v>19.004840000000002</v>
      </c>
      <c r="K12" s="718">
        <v>3.72</v>
      </c>
      <c r="L12" s="718">
        <v>16.04</v>
      </c>
    </row>
    <row r="13" spans="1:12" ht="13.5" thickBot="1">
      <c r="A13" s="816"/>
      <c r="B13" s="817" t="s">
        <v>971</v>
      </c>
      <c r="C13" s="1068">
        <f t="shared" ref="C13:L13" si="0">SUM(C12)</f>
        <v>263.58999999999997</v>
      </c>
      <c r="D13" s="1068">
        <f t="shared" si="0"/>
        <v>794.74125000000004</v>
      </c>
      <c r="E13" s="1068">
        <f>SUM(E12)</f>
        <v>3.72</v>
      </c>
      <c r="F13" s="1068">
        <f>SUM(F12)</f>
        <v>16.04</v>
      </c>
      <c r="G13" s="1068">
        <f t="shared" si="0"/>
        <v>159.34</v>
      </c>
      <c r="H13" s="1068">
        <f t="shared" si="0"/>
        <v>472.86931000000021</v>
      </c>
      <c r="I13" s="727">
        <f>SUM(I12)</f>
        <v>4.74</v>
      </c>
      <c r="J13" s="727">
        <f>SUM(J12)</f>
        <v>19.004840000000002</v>
      </c>
      <c r="K13" s="1068">
        <f t="shared" si="0"/>
        <v>3.72</v>
      </c>
      <c r="L13" s="1068">
        <f t="shared" si="0"/>
        <v>16.04</v>
      </c>
    </row>
    <row r="14" spans="1:12">
      <c r="A14" s="818" t="s">
        <v>749</v>
      </c>
      <c r="B14" s="819" t="s">
        <v>972</v>
      </c>
      <c r="C14" s="711"/>
      <c r="D14" s="711"/>
      <c r="E14" s="711"/>
      <c r="F14" s="711"/>
      <c r="G14" s="711" t="s">
        <v>848</v>
      </c>
      <c r="H14" s="711"/>
      <c r="I14" s="711"/>
      <c r="J14" s="711"/>
      <c r="K14" s="711"/>
      <c r="L14" s="711"/>
    </row>
    <row r="15" spans="1:12">
      <c r="A15" s="695"/>
      <c r="B15" s="723" t="s">
        <v>973</v>
      </c>
      <c r="C15" s="718" t="s">
        <v>212</v>
      </c>
      <c r="D15" s="718" t="s">
        <v>212</v>
      </c>
      <c r="E15" s="718">
        <v>0</v>
      </c>
      <c r="F15" s="718">
        <v>0</v>
      </c>
      <c r="G15" s="718">
        <v>0</v>
      </c>
      <c r="H15" s="718">
        <v>0</v>
      </c>
      <c r="I15" s="719">
        <v>0</v>
      </c>
      <c r="J15" s="719">
        <v>0</v>
      </c>
      <c r="K15" s="719">
        <v>0</v>
      </c>
      <c r="L15" s="719">
        <v>0</v>
      </c>
    </row>
    <row r="16" spans="1:12">
      <c r="A16" s="695"/>
      <c r="B16" s="723" t="s">
        <v>974</v>
      </c>
      <c r="C16" s="718" t="s">
        <v>212</v>
      </c>
      <c r="D16" s="718" t="s">
        <v>212</v>
      </c>
      <c r="E16" s="718">
        <v>0</v>
      </c>
      <c r="F16" s="718">
        <v>0</v>
      </c>
      <c r="G16" s="718">
        <v>0</v>
      </c>
      <c r="H16" s="718">
        <v>0</v>
      </c>
      <c r="I16" s="719">
        <v>0</v>
      </c>
      <c r="J16" s="719">
        <v>0</v>
      </c>
      <c r="K16" s="719">
        <v>0</v>
      </c>
      <c r="L16" s="719">
        <v>0</v>
      </c>
    </row>
    <row r="17" spans="1:12">
      <c r="A17" s="695"/>
      <c r="B17" s="723" t="s">
        <v>975</v>
      </c>
      <c r="C17" s="718">
        <v>11.016</v>
      </c>
      <c r="D17" s="718">
        <v>132.34764999999999</v>
      </c>
      <c r="E17" s="718">
        <v>0.17</v>
      </c>
      <c r="F17" s="718">
        <v>2.91</v>
      </c>
      <c r="G17" s="718">
        <v>4.9969999999999999</v>
      </c>
      <c r="H17" s="718">
        <v>56.889095000000047</v>
      </c>
      <c r="I17" s="718">
        <v>0.20799999999999999</v>
      </c>
      <c r="J17" s="718">
        <v>3.47</v>
      </c>
      <c r="K17" s="718">
        <v>0.17</v>
      </c>
      <c r="L17" s="718">
        <v>2.91</v>
      </c>
    </row>
    <row r="18" spans="1:12">
      <c r="A18" s="695"/>
      <c r="B18" s="717" t="s">
        <v>976</v>
      </c>
      <c r="C18" s="718">
        <v>54.44</v>
      </c>
      <c r="D18" s="718">
        <v>185.04285999999999</v>
      </c>
      <c r="E18" s="718">
        <v>0</v>
      </c>
      <c r="F18" s="718">
        <v>0</v>
      </c>
      <c r="G18" s="1069">
        <v>45.84</v>
      </c>
      <c r="H18" s="1069">
        <v>156.13288</v>
      </c>
      <c r="I18" s="719">
        <v>0</v>
      </c>
      <c r="J18" s="719">
        <v>0</v>
      </c>
      <c r="K18" s="719">
        <v>0</v>
      </c>
      <c r="L18" s="719">
        <v>0</v>
      </c>
    </row>
    <row r="19" spans="1:12">
      <c r="A19" s="724"/>
      <c r="B19" s="720" t="s">
        <v>977</v>
      </c>
      <c r="C19" s="711">
        <f t="shared" ref="C19:L19" si="1">SUM(C15:C18)</f>
        <v>65.456000000000003</v>
      </c>
      <c r="D19" s="711">
        <f t="shared" si="1"/>
        <v>317.39050999999995</v>
      </c>
      <c r="E19" s="711">
        <f>SUM(E15:E18)</f>
        <v>0.17</v>
      </c>
      <c r="F19" s="711">
        <f>SUM(F15:F18)</f>
        <v>2.91</v>
      </c>
      <c r="G19" s="711">
        <f t="shared" si="1"/>
        <v>50.837000000000003</v>
      </c>
      <c r="H19" s="711">
        <f t="shared" si="1"/>
        <v>213.02197500000005</v>
      </c>
      <c r="I19" s="711">
        <v>0.20799999999999999</v>
      </c>
      <c r="J19" s="711">
        <v>3.47</v>
      </c>
      <c r="K19" s="711">
        <f>SUM(K15:K18)</f>
        <v>0.17</v>
      </c>
      <c r="L19" s="711">
        <f t="shared" si="1"/>
        <v>2.91</v>
      </c>
    </row>
    <row r="20" spans="1:12" ht="13.5" thickBot="1">
      <c r="A20" s="725"/>
      <c r="B20" s="726" t="s">
        <v>978</v>
      </c>
      <c r="C20" s="727">
        <f>SUM(C10,C13,C19)</f>
        <v>329.04599999999999</v>
      </c>
      <c r="D20" s="1068">
        <f>SUM(D10,D13,D19)</f>
        <v>1666.4593115199998</v>
      </c>
      <c r="E20" s="1068">
        <f>SUM(E13,E19)</f>
        <v>3.89</v>
      </c>
      <c r="F20" s="1068">
        <f>SUM(F13,F19)</f>
        <v>18.95</v>
      </c>
      <c r="G20" s="727">
        <f>SUM(G13,G19)</f>
        <v>210.17700000000002</v>
      </c>
      <c r="H20" s="1068">
        <f>SUM(H10,H13,H19)</f>
        <v>936.39175747500076</v>
      </c>
      <c r="I20" s="727">
        <f>SUM(I13,I19)</f>
        <v>4.9480000000000004</v>
      </c>
      <c r="J20" s="727">
        <f>SUM(J10,J13,J19)</f>
        <v>22.481950000000001</v>
      </c>
      <c r="K20" s="727">
        <f>SUM(K13,K19)</f>
        <v>3.89</v>
      </c>
      <c r="L20" s="727">
        <f>SUM(L10,L13,L19)</f>
        <v>18.95</v>
      </c>
    </row>
    <row r="21" spans="1:12" ht="19.5" thickBot="1">
      <c r="A21" s="711">
        <v>2</v>
      </c>
      <c r="B21" s="1494" t="s">
        <v>86</v>
      </c>
      <c r="C21" s="1495"/>
      <c r="D21" s="1495"/>
      <c r="E21" s="1495"/>
      <c r="F21" s="1495"/>
      <c r="G21" s="1495"/>
      <c r="H21" s="1495"/>
      <c r="I21" s="1495"/>
      <c r="J21" s="1495"/>
      <c r="K21" s="1495"/>
      <c r="L21" s="1495"/>
    </row>
    <row r="22" spans="1:12" ht="15.75">
      <c r="A22" s="728"/>
      <c r="B22" s="820" t="s">
        <v>979</v>
      </c>
      <c r="C22" s="786"/>
      <c r="D22" s="786"/>
      <c r="E22" s="786"/>
      <c r="F22" s="786"/>
      <c r="G22" s="786"/>
      <c r="H22" s="786"/>
      <c r="I22" s="786"/>
      <c r="J22" s="786"/>
      <c r="K22" s="786" t="s">
        <v>848</v>
      </c>
      <c r="L22" s="786" t="s">
        <v>848</v>
      </c>
    </row>
    <row r="23" spans="1:12" ht="15.75">
      <c r="A23" s="728" t="s">
        <v>680</v>
      </c>
      <c r="B23" s="722" t="s">
        <v>859</v>
      </c>
      <c r="C23" s="785"/>
      <c r="D23" s="785"/>
      <c r="E23" s="786"/>
      <c r="F23" s="786"/>
      <c r="G23" s="786"/>
      <c r="H23" s="786"/>
      <c r="I23" s="785"/>
      <c r="J23" s="785"/>
      <c r="K23" s="785"/>
      <c r="L23" s="785"/>
    </row>
    <row r="24" spans="1:12">
      <c r="A24" s="695"/>
      <c r="B24" s="723" t="s">
        <v>901</v>
      </c>
      <c r="C24" s="1070">
        <v>5.0000000000000004E-6</v>
      </c>
      <c r="D24" s="1070">
        <v>2.5385900000000001</v>
      </c>
      <c r="E24" s="1071">
        <v>0</v>
      </c>
      <c r="F24" s="1071">
        <v>0</v>
      </c>
      <c r="G24" s="719">
        <v>0</v>
      </c>
      <c r="H24" s="719">
        <v>0</v>
      </c>
      <c r="I24" s="1070">
        <v>0</v>
      </c>
      <c r="J24" s="1070">
        <v>0</v>
      </c>
      <c r="K24" s="1070">
        <v>0</v>
      </c>
      <c r="L24" s="1070">
        <v>0</v>
      </c>
    </row>
    <row r="25" spans="1:12">
      <c r="A25" s="695"/>
      <c r="B25" s="723" t="s">
        <v>980</v>
      </c>
      <c r="C25" s="1070">
        <v>1.2838999999999999E-3</v>
      </c>
      <c r="D25" s="719">
        <v>620.40100600000017</v>
      </c>
      <c r="E25" s="719">
        <v>1.3499999999999994E-5</v>
      </c>
      <c r="F25" s="719">
        <v>6.284978999999999</v>
      </c>
      <c r="G25" s="719">
        <v>1.2560000000000002E-4</v>
      </c>
      <c r="H25" s="719">
        <v>57.360367000000004</v>
      </c>
      <c r="I25" s="719">
        <v>1.6500000000000001E-5</v>
      </c>
      <c r="J25" s="1070">
        <v>7.3989810000000009</v>
      </c>
      <c r="K25" s="1070">
        <v>1.3499999999999994E-5</v>
      </c>
      <c r="L25" s="1070">
        <v>6.284978999999999</v>
      </c>
    </row>
    <row r="26" spans="1:12">
      <c r="A26" s="695"/>
      <c r="B26" s="723" t="s">
        <v>902</v>
      </c>
      <c r="C26" s="1070">
        <v>0</v>
      </c>
      <c r="D26" s="1070">
        <v>0</v>
      </c>
      <c r="E26" s="1070">
        <v>0</v>
      </c>
      <c r="F26" s="1070">
        <v>0</v>
      </c>
      <c r="G26" s="1070">
        <v>0</v>
      </c>
      <c r="H26" s="1070">
        <v>0</v>
      </c>
      <c r="I26" s="1070">
        <v>0</v>
      </c>
      <c r="J26" s="1070">
        <v>0</v>
      </c>
      <c r="K26" s="1070">
        <v>0</v>
      </c>
      <c r="L26" s="1070">
        <v>0</v>
      </c>
    </row>
    <row r="27" spans="1:12" ht="13.5" thickBot="1">
      <c r="A27" s="751"/>
      <c r="B27" s="726" t="s">
        <v>981</v>
      </c>
      <c r="C27" s="1072">
        <f t="shared" ref="C27:L27" si="2">SUM(C24:C26)</f>
        <v>1.2888999999999999E-3</v>
      </c>
      <c r="D27" s="1072">
        <f t="shared" si="2"/>
        <v>622.93959600000017</v>
      </c>
      <c r="E27" s="1072">
        <f>SUM(E24:E26)</f>
        <v>1.3499999999999994E-5</v>
      </c>
      <c r="F27" s="1072">
        <f>SUM(F24:F26)</f>
        <v>6.284978999999999</v>
      </c>
      <c r="G27" s="1072">
        <f>SUM(G24:G26)</f>
        <v>1.2560000000000002E-4</v>
      </c>
      <c r="H27" s="1072">
        <f t="shared" si="2"/>
        <v>57.360367000000004</v>
      </c>
      <c r="I27" s="1072">
        <f t="shared" si="2"/>
        <v>1.6500000000000001E-5</v>
      </c>
      <c r="J27" s="1072">
        <f t="shared" si="2"/>
        <v>7.3989810000000009</v>
      </c>
      <c r="K27" s="1072">
        <f t="shared" si="2"/>
        <v>1.3499999999999994E-5</v>
      </c>
      <c r="L27" s="1072">
        <f t="shared" si="2"/>
        <v>6.284978999999999</v>
      </c>
    </row>
    <row r="28" spans="1:12">
      <c r="A28" s="821" t="s">
        <v>736</v>
      </c>
      <c r="B28" s="730" t="s">
        <v>860</v>
      </c>
      <c r="C28" s="1073"/>
      <c r="D28" s="1073"/>
      <c r="E28" s="1071"/>
      <c r="F28" s="1071"/>
      <c r="G28" s="718"/>
      <c r="H28" s="718"/>
      <c r="I28" s="1073"/>
      <c r="J28" s="1073"/>
      <c r="K28" s="1073"/>
      <c r="L28" s="1073" t="s">
        <v>848</v>
      </c>
    </row>
    <row r="29" spans="1:12">
      <c r="A29" s="695"/>
      <c r="B29" s="731" t="s">
        <v>982</v>
      </c>
      <c r="C29" s="1070">
        <v>0</v>
      </c>
      <c r="D29" s="1070">
        <v>0</v>
      </c>
      <c r="E29" s="1070">
        <v>0</v>
      </c>
      <c r="F29" s="1070">
        <v>0</v>
      </c>
      <c r="G29" s="732">
        <v>0</v>
      </c>
      <c r="H29" s="732">
        <v>0</v>
      </c>
      <c r="I29" s="1070">
        <v>0</v>
      </c>
      <c r="J29" s="1070">
        <v>0</v>
      </c>
      <c r="K29" s="1070">
        <v>0</v>
      </c>
      <c r="L29" s="1070">
        <v>0</v>
      </c>
    </row>
    <row r="30" spans="1:12">
      <c r="A30" s="695"/>
      <c r="B30" s="731" t="s">
        <v>983</v>
      </c>
      <c r="C30" s="1070">
        <v>0</v>
      </c>
      <c r="D30" s="1070">
        <v>0</v>
      </c>
      <c r="E30" s="1070">
        <v>0</v>
      </c>
      <c r="F30" s="1070">
        <v>0</v>
      </c>
      <c r="G30" s="732">
        <v>0</v>
      </c>
      <c r="H30" s="732">
        <v>0</v>
      </c>
      <c r="I30" s="1070">
        <v>0</v>
      </c>
      <c r="J30" s="1070">
        <v>0</v>
      </c>
      <c r="K30" s="1070">
        <v>0</v>
      </c>
      <c r="L30" s="1070">
        <v>0</v>
      </c>
    </row>
    <row r="31" spans="1:12" ht="13.5" thickBot="1">
      <c r="A31" s="751"/>
      <c r="B31" s="822" t="s">
        <v>984</v>
      </c>
      <c r="C31" s="1074">
        <f t="shared" ref="C31:H31" si="3">SUM(C29:C30)</f>
        <v>0</v>
      </c>
      <c r="D31" s="1074">
        <f t="shared" si="3"/>
        <v>0</v>
      </c>
      <c r="E31" s="1074">
        <f t="shared" si="3"/>
        <v>0</v>
      </c>
      <c r="F31" s="1074">
        <f t="shared" si="3"/>
        <v>0</v>
      </c>
      <c r="G31" s="1074">
        <f t="shared" si="3"/>
        <v>0</v>
      </c>
      <c r="H31" s="1074">
        <f t="shared" si="3"/>
        <v>0</v>
      </c>
      <c r="I31" s="1074">
        <f t="shared" ref="I31:L31" si="4">SUM(I29:I30)</f>
        <v>0</v>
      </c>
      <c r="J31" s="1074">
        <f t="shared" si="4"/>
        <v>0</v>
      </c>
      <c r="K31" s="1074">
        <f t="shared" si="4"/>
        <v>0</v>
      </c>
      <c r="L31" s="1074">
        <f t="shared" si="4"/>
        <v>0</v>
      </c>
    </row>
    <row r="32" spans="1:12">
      <c r="A32" s="823" t="s">
        <v>749</v>
      </c>
      <c r="B32" s="824" t="s">
        <v>972</v>
      </c>
      <c r="C32" s="1075"/>
      <c r="D32" s="1075"/>
      <c r="E32" s="1075"/>
      <c r="F32" s="1075"/>
      <c r="G32" s="1075"/>
      <c r="H32" s="1075"/>
      <c r="I32" s="1075"/>
      <c r="J32" s="1075"/>
      <c r="K32" s="1075"/>
      <c r="L32" s="1075"/>
    </row>
    <row r="33" spans="1:12">
      <c r="B33" s="733" t="s">
        <v>985</v>
      </c>
      <c r="C33" s="1071">
        <v>431.95000000000005</v>
      </c>
      <c r="D33" s="1071">
        <v>4853.2277000000004</v>
      </c>
      <c r="E33" s="1071">
        <v>46.08</v>
      </c>
      <c r="F33" s="1071">
        <v>592.6947399999998</v>
      </c>
      <c r="G33" s="729">
        <v>0</v>
      </c>
      <c r="H33" s="729">
        <v>0</v>
      </c>
      <c r="I33" s="729">
        <v>138.37</v>
      </c>
      <c r="J33" s="729">
        <v>1672.8383199999998</v>
      </c>
      <c r="K33" s="1071">
        <v>46.08</v>
      </c>
      <c r="L33" s="1071">
        <v>592.6947399999998</v>
      </c>
    </row>
    <row r="34" spans="1:12" ht="13.5" thickBot="1">
      <c r="A34" s="825"/>
      <c r="B34" s="822" t="s">
        <v>986</v>
      </c>
      <c r="C34" s="1076">
        <f t="shared" ref="C34:L34" si="5">SUM(C33)</f>
        <v>431.95000000000005</v>
      </c>
      <c r="D34" s="1076">
        <f t="shared" si="5"/>
        <v>4853.2277000000004</v>
      </c>
      <c r="E34" s="1076">
        <f t="shared" si="5"/>
        <v>46.08</v>
      </c>
      <c r="F34" s="1076">
        <f t="shared" si="5"/>
        <v>592.6947399999998</v>
      </c>
      <c r="G34" s="1076">
        <f t="shared" si="5"/>
        <v>0</v>
      </c>
      <c r="H34" s="1076">
        <f t="shared" si="5"/>
        <v>0</v>
      </c>
      <c r="I34" s="1076">
        <f t="shared" si="5"/>
        <v>138.37</v>
      </c>
      <c r="J34" s="1076">
        <f t="shared" si="5"/>
        <v>1672.8383199999998</v>
      </c>
      <c r="K34" s="1076">
        <f t="shared" si="5"/>
        <v>46.08</v>
      </c>
      <c r="L34" s="1076">
        <f t="shared" si="5"/>
        <v>592.6947399999998</v>
      </c>
    </row>
    <row r="35" spans="1:12">
      <c r="A35" s="821" t="s">
        <v>918</v>
      </c>
      <c r="B35" s="830" t="s">
        <v>1059</v>
      </c>
      <c r="C35" s="1075"/>
      <c r="D35" s="1075"/>
      <c r="E35" s="1075"/>
      <c r="F35" s="1075"/>
      <c r="G35" s="1075"/>
      <c r="H35" s="1075"/>
      <c r="I35" s="1075"/>
      <c r="J35" s="1075"/>
      <c r="K35" s="1075"/>
      <c r="L35" s="1075"/>
    </row>
    <row r="36" spans="1:12">
      <c r="A36" s="845"/>
      <c r="B36" s="731" t="s">
        <v>906</v>
      </c>
      <c r="C36" s="1075">
        <v>0.11</v>
      </c>
      <c r="D36" s="1075">
        <v>7.5523999999999996</v>
      </c>
      <c r="E36" s="1075">
        <v>0</v>
      </c>
      <c r="F36" s="1075">
        <v>0</v>
      </c>
      <c r="G36" s="1075">
        <v>0</v>
      </c>
      <c r="H36" s="1075">
        <v>0</v>
      </c>
      <c r="I36" s="1075">
        <v>5.5E-2</v>
      </c>
      <c r="J36" s="1075">
        <v>3.7371625000000002</v>
      </c>
      <c r="K36" s="1075">
        <v>0</v>
      </c>
      <c r="L36" s="1075">
        <v>0</v>
      </c>
    </row>
    <row r="37" spans="1:12">
      <c r="A37" s="845"/>
      <c r="B37" s="734" t="s">
        <v>1138</v>
      </c>
      <c r="C37" s="1075">
        <f t="shared" ref="C37:K37" si="6">SUM(C36)</f>
        <v>0.11</v>
      </c>
      <c r="D37" s="1075">
        <f t="shared" si="6"/>
        <v>7.5523999999999996</v>
      </c>
      <c r="E37" s="1075">
        <f t="shared" si="6"/>
        <v>0</v>
      </c>
      <c r="F37" s="1075">
        <f t="shared" si="6"/>
        <v>0</v>
      </c>
      <c r="G37" s="1075">
        <f t="shared" si="6"/>
        <v>0</v>
      </c>
      <c r="H37" s="1075">
        <f t="shared" si="6"/>
        <v>0</v>
      </c>
      <c r="I37" s="1075">
        <f t="shared" si="6"/>
        <v>5.5E-2</v>
      </c>
      <c r="J37" s="1075">
        <f t="shared" si="6"/>
        <v>3.7371625000000002</v>
      </c>
      <c r="K37" s="1075">
        <f t="shared" si="6"/>
        <v>0</v>
      </c>
      <c r="L37" s="1075">
        <f>SUM(L36)</f>
        <v>0</v>
      </c>
    </row>
    <row r="38" spans="1:12" ht="13.5" thickBot="1">
      <c r="A38" s="751"/>
      <c r="B38" s="846" t="s">
        <v>1139</v>
      </c>
      <c r="C38" s="835">
        <f t="shared" ref="C38:J38" si="7">SUM(C27,C31,C34,C37)</f>
        <v>432.06128890000008</v>
      </c>
      <c r="D38" s="835">
        <f t="shared" si="7"/>
        <v>5483.7196960000001</v>
      </c>
      <c r="E38" s="835">
        <f t="shared" si="7"/>
        <v>46.0800135</v>
      </c>
      <c r="F38" s="835">
        <f t="shared" si="7"/>
        <v>598.97971899999982</v>
      </c>
      <c r="G38" s="835">
        <f t="shared" si="7"/>
        <v>1.2560000000000002E-4</v>
      </c>
      <c r="H38" s="835">
        <f t="shared" si="7"/>
        <v>57.360367000000004</v>
      </c>
      <c r="I38" s="835">
        <f t="shared" si="7"/>
        <v>138.4250165</v>
      </c>
      <c r="J38" s="835">
        <f t="shared" si="7"/>
        <v>1683.9744635</v>
      </c>
      <c r="K38" s="835">
        <f>SUM(K27,K31,K34,K37)</f>
        <v>46.0800135</v>
      </c>
      <c r="L38" s="835">
        <f>SUM(L27,L31,L34,L37)</f>
        <v>598.97971899999982</v>
      </c>
    </row>
    <row r="39" spans="1:12" ht="16.5" thickBot="1">
      <c r="A39" s="827"/>
      <c r="B39" s="827" t="s">
        <v>987</v>
      </c>
      <c r="C39" s="829"/>
      <c r="D39" s="829"/>
      <c r="E39" s="829"/>
      <c r="F39" s="829"/>
      <c r="G39" s="829"/>
      <c r="H39" s="829"/>
      <c r="I39" s="829"/>
      <c r="J39" s="829"/>
      <c r="K39" s="829"/>
      <c r="L39" s="829"/>
    </row>
    <row r="40" spans="1:12">
      <c r="A40" s="821" t="s">
        <v>922</v>
      </c>
      <c r="B40" s="830" t="s">
        <v>859</v>
      </c>
      <c r="C40" s="735"/>
      <c r="D40" s="735"/>
      <c r="E40" s="736"/>
      <c r="F40" s="736"/>
      <c r="G40" s="736"/>
      <c r="H40" s="736"/>
      <c r="I40" s="736"/>
      <c r="J40" s="736"/>
      <c r="K40" s="736"/>
      <c r="L40" s="736"/>
    </row>
    <row r="41" spans="1:12">
      <c r="A41" s="737"/>
      <c r="B41" s="733" t="s">
        <v>980</v>
      </c>
      <c r="C41" s="738">
        <v>4.4315999999999987E-2</v>
      </c>
      <c r="D41" s="738">
        <v>22355.287982499995</v>
      </c>
      <c r="E41" s="738">
        <v>2.0389999999999935E-3</v>
      </c>
      <c r="F41" s="738">
        <v>950.66633899999977</v>
      </c>
      <c r="G41" s="732">
        <v>0</v>
      </c>
      <c r="H41" s="732">
        <v>0</v>
      </c>
      <c r="I41" s="1077">
        <v>2.6049999999999984E-3</v>
      </c>
      <c r="J41" s="1077">
        <v>1206.0163299999995</v>
      </c>
      <c r="K41" s="732">
        <v>2.0389999999999935E-3</v>
      </c>
      <c r="L41" s="732">
        <v>950.66633899999977</v>
      </c>
    </row>
    <row r="42" spans="1:12" ht="13.5" thickBot="1">
      <c r="A42" s="739"/>
      <c r="B42" s="726" t="s">
        <v>1140</v>
      </c>
      <c r="C42" s="740">
        <f t="shared" ref="C42:J42" si="8">SUM(C41)</f>
        <v>4.4315999999999987E-2</v>
      </c>
      <c r="D42" s="740">
        <f t="shared" si="8"/>
        <v>22355.287982499995</v>
      </c>
      <c r="E42" s="740">
        <f>SUM(E41)</f>
        <v>2.0389999999999935E-3</v>
      </c>
      <c r="F42" s="740">
        <f>SUM(F41)</f>
        <v>950.66633899999977</v>
      </c>
      <c r="G42" s="741">
        <f t="shared" si="8"/>
        <v>0</v>
      </c>
      <c r="H42" s="741">
        <f t="shared" si="8"/>
        <v>0</v>
      </c>
      <c r="I42" s="741">
        <f t="shared" si="8"/>
        <v>2.6049999999999984E-3</v>
      </c>
      <c r="J42" s="1078">
        <f t="shared" si="8"/>
        <v>1206.0163299999995</v>
      </c>
      <c r="K42" s="741">
        <f>SUM(K41)</f>
        <v>2.0389999999999935E-3</v>
      </c>
      <c r="L42" s="741">
        <f>SUM(L41)</f>
        <v>950.66633899999977</v>
      </c>
    </row>
    <row r="43" spans="1:12" ht="13.5" thickBot="1">
      <c r="A43" s="831"/>
      <c r="B43" s="828"/>
      <c r="C43" s="832"/>
      <c r="D43" s="833"/>
      <c r="E43" s="833"/>
      <c r="F43" s="833"/>
      <c r="G43" s="834"/>
      <c r="H43" s="833"/>
      <c r="I43" s="832"/>
      <c r="J43" s="833"/>
      <c r="K43" s="832" t="s">
        <v>848</v>
      </c>
      <c r="L43" s="833"/>
    </row>
    <row r="44" spans="1:12" ht="19.5" thickBot="1">
      <c r="A44" s="826">
        <v>3</v>
      </c>
      <c r="B44" s="1496" t="s">
        <v>85</v>
      </c>
      <c r="C44" s="1497"/>
      <c r="D44" s="1497"/>
      <c r="E44" s="1497"/>
      <c r="F44" s="1497"/>
      <c r="G44" s="1497"/>
      <c r="H44" s="1497"/>
      <c r="I44" s="1497"/>
      <c r="J44" s="1497"/>
      <c r="K44" s="1497"/>
      <c r="L44" s="1497"/>
    </row>
    <row r="45" spans="1:12" ht="15.75">
      <c r="A45" s="728"/>
      <c r="B45" s="820" t="s">
        <v>988</v>
      </c>
      <c r="C45" s="786"/>
      <c r="D45" s="786"/>
      <c r="E45" s="786"/>
      <c r="F45" s="786"/>
      <c r="G45" s="786"/>
      <c r="H45" s="786"/>
      <c r="I45" s="786"/>
      <c r="J45" s="786"/>
      <c r="K45" s="786" t="s">
        <v>848</v>
      </c>
      <c r="L45" s="786" t="s">
        <v>848</v>
      </c>
    </row>
    <row r="46" spans="1:12">
      <c r="A46" s="728" t="s">
        <v>680</v>
      </c>
      <c r="B46" s="742" t="s">
        <v>859</v>
      </c>
      <c r="C46" s="743"/>
      <c r="D46" s="743"/>
      <c r="E46" s="735"/>
      <c r="F46" s="735"/>
      <c r="G46" s="735"/>
      <c r="H46" s="735"/>
      <c r="I46" s="743"/>
      <c r="J46" s="743"/>
      <c r="K46" s="743"/>
      <c r="L46" s="743"/>
    </row>
    <row r="47" spans="1:12">
      <c r="A47" s="695"/>
      <c r="B47" s="744" t="s">
        <v>901</v>
      </c>
      <c r="C47" s="732">
        <v>3.0000000000000001E-5</v>
      </c>
      <c r="D47" s="732">
        <v>12.07</v>
      </c>
      <c r="E47" s="718">
        <v>0</v>
      </c>
      <c r="F47" s="718">
        <v>0</v>
      </c>
      <c r="G47" s="719">
        <v>0</v>
      </c>
      <c r="H47" s="719">
        <v>0</v>
      </c>
      <c r="I47" s="732">
        <v>0</v>
      </c>
      <c r="J47" s="732">
        <v>0</v>
      </c>
      <c r="K47" s="732">
        <v>0</v>
      </c>
      <c r="L47" s="1077">
        <v>0</v>
      </c>
    </row>
    <row r="48" spans="1:12">
      <c r="A48" s="695"/>
      <c r="B48" s="744" t="s">
        <v>902</v>
      </c>
      <c r="C48" s="732">
        <v>5.9999999999999995E-4</v>
      </c>
      <c r="D48" s="732">
        <v>2.91</v>
      </c>
      <c r="E48" s="718">
        <v>0</v>
      </c>
      <c r="F48" s="718">
        <v>0</v>
      </c>
      <c r="G48" s="719">
        <v>0</v>
      </c>
      <c r="H48" s="719">
        <v>0</v>
      </c>
      <c r="I48" s="732">
        <v>0</v>
      </c>
      <c r="J48" s="732">
        <v>0</v>
      </c>
      <c r="K48" s="1070">
        <v>0</v>
      </c>
      <c r="L48" s="1079">
        <v>0</v>
      </c>
    </row>
    <row r="49" spans="1:12">
      <c r="A49" s="695"/>
      <c r="B49" s="744" t="s">
        <v>989</v>
      </c>
      <c r="C49" s="732">
        <v>0</v>
      </c>
      <c r="D49" s="732">
        <v>0</v>
      </c>
      <c r="E49" s="732">
        <v>0</v>
      </c>
      <c r="F49" s="732">
        <v>0</v>
      </c>
      <c r="G49" s="732">
        <v>0</v>
      </c>
      <c r="H49" s="719">
        <v>0</v>
      </c>
      <c r="I49" s="732">
        <v>0</v>
      </c>
      <c r="J49" s="732">
        <v>0</v>
      </c>
      <c r="K49" s="732">
        <v>0</v>
      </c>
      <c r="L49" s="732">
        <v>0</v>
      </c>
    </row>
    <row r="50" spans="1:12">
      <c r="A50" s="695"/>
      <c r="B50" s="744" t="s">
        <v>990</v>
      </c>
      <c r="C50" s="732">
        <v>0</v>
      </c>
      <c r="D50" s="732">
        <v>0</v>
      </c>
      <c r="E50" s="732">
        <v>0</v>
      </c>
      <c r="F50" s="732">
        <v>0</v>
      </c>
      <c r="G50" s="732">
        <v>0</v>
      </c>
      <c r="H50" s="719">
        <v>0</v>
      </c>
      <c r="I50" s="732">
        <v>0</v>
      </c>
      <c r="J50" s="732">
        <v>0</v>
      </c>
      <c r="K50" s="732">
        <v>0</v>
      </c>
      <c r="L50" s="732">
        <v>0</v>
      </c>
    </row>
    <row r="51" spans="1:12">
      <c r="A51" s="695"/>
      <c r="B51" s="744" t="s">
        <v>991</v>
      </c>
      <c r="C51" s="732">
        <v>1.4890000000000001E-4</v>
      </c>
      <c r="D51" s="732">
        <v>72.310771000000003</v>
      </c>
      <c r="E51" s="732">
        <v>2.3E-5</v>
      </c>
      <c r="F51" s="732">
        <v>10.73723</v>
      </c>
      <c r="G51" s="732">
        <v>0</v>
      </c>
      <c r="H51" s="732">
        <v>0</v>
      </c>
      <c r="I51" s="732">
        <v>2.5999999999999998E-5</v>
      </c>
      <c r="J51" s="1077">
        <v>11.647484</v>
      </c>
      <c r="K51" s="1070">
        <v>2.3E-5</v>
      </c>
      <c r="L51" s="1070">
        <v>10.73723</v>
      </c>
    </row>
    <row r="52" spans="1:12" ht="13.5" thickBot="1">
      <c r="A52" s="751"/>
      <c r="B52" s="752" t="s">
        <v>992</v>
      </c>
      <c r="C52" s="741">
        <f t="shared" ref="C52:L52" si="9">SUM(C47:C51)</f>
        <v>7.788999999999999E-4</v>
      </c>
      <c r="D52" s="741">
        <f t="shared" si="9"/>
        <v>87.290771000000007</v>
      </c>
      <c r="E52" s="727">
        <f>SUM(E47:E51)</f>
        <v>2.3E-5</v>
      </c>
      <c r="F52" s="727">
        <f>SUM(F47:F51)</f>
        <v>10.73723</v>
      </c>
      <c r="G52" s="835">
        <f>SUM(G47:G51)</f>
        <v>0</v>
      </c>
      <c r="H52" s="835">
        <f t="shared" si="9"/>
        <v>0</v>
      </c>
      <c r="I52" s="741">
        <f t="shared" si="9"/>
        <v>2.5999999999999998E-5</v>
      </c>
      <c r="J52" s="1078">
        <f t="shared" si="9"/>
        <v>11.647484</v>
      </c>
      <c r="K52" s="741">
        <f t="shared" si="9"/>
        <v>2.3E-5</v>
      </c>
      <c r="L52" s="1078">
        <f t="shared" si="9"/>
        <v>10.73723</v>
      </c>
    </row>
    <row r="53" spans="1:12" ht="17.45" customHeight="1">
      <c r="A53" s="821" t="s">
        <v>736</v>
      </c>
      <c r="B53" s="836" t="s">
        <v>904</v>
      </c>
      <c r="C53" s="837"/>
      <c r="D53" s="837"/>
      <c r="E53" s="718"/>
      <c r="F53" s="718"/>
      <c r="G53" s="719"/>
      <c r="H53" s="719"/>
      <c r="I53" s="837"/>
      <c r="J53" s="837"/>
      <c r="K53" s="1073"/>
      <c r="L53" s="1080" t="s">
        <v>848</v>
      </c>
    </row>
    <row r="54" spans="1:12">
      <c r="A54" s="695"/>
      <c r="B54" s="744" t="s">
        <v>906</v>
      </c>
      <c r="C54" s="732">
        <v>0</v>
      </c>
      <c r="D54" s="732">
        <v>0</v>
      </c>
      <c r="E54" s="718">
        <v>0</v>
      </c>
      <c r="F54" s="718">
        <v>0</v>
      </c>
      <c r="G54" s="719">
        <v>0</v>
      </c>
      <c r="H54" s="719">
        <v>0</v>
      </c>
      <c r="I54" s="732">
        <v>0</v>
      </c>
      <c r="J54" s="732">
        <v>0</v>
      </c>
      <c r="K54" s="732">
        <v>0</v>
      </c>
      <c r="L54" s="732">
        <v>0</v>
      </c>
    </row>
    <row r="55" spans="1:12" ht="13.5" thickBot="1">
      <c r="A55" s="751"/>
      <c r="B55" s="752" t="s">
        <v>993</v>
      </c>
      <c r="C55" s="741">
        <f t="shared" ref="C55:L55" si="10">SUM(C54)</f>
        <v>0</v>
      </c>
      <c r="D55" s="741">
        <f t="shared" si="10"/>
        <v>0</v>
      </c>
      <c r="E55" s="741">
        <f t="shared" si="10"/>
        <v>0</v>
      </c>
      <c r="F55" s="741">
        <f t="shared" si="10"/>
        <v>0</v>
      </c>
      <c r="G55" s="741">
        <f t="shared" si="10"/>
        <v>0</v>
      </c>
      <c r="H55" s="741">
        <f t="shared" si="10"/>
        <v>0</v>
      </c>
      <c r="I55" s="741">
        <f t="shared" si="10"/>
        <v>0</v>
      </c>
      <c r="J55" s="741">
        <f t="shared" si="10"/>
        <v>0</v>
      </c>
      <c r="K55" s="741">
        <f t="shared" si="10"/>
        <v>0</v>
      </c>
      <c r="L55" s="741">
        <f t="shared" si="10"/>
        <v>0</v>
      </c>
    </row>
    <row r="56" spans="1:12" ht="16.899999999999999" customHeight="1">
      <c r="A56" s="821" t="s">
        <v>749</v>
      </c>
      <c r="B56" s="836" t="s">
        <v>972</v>
      </c>
      <c r="C56" s="837"/>
      <c r="D56" s="837"/>
      <c r="E56" s="718"/>
      <c r="F56" s="718"/>
      <c r="G56" s="719"/>
      <c r="H56" s="719"/>
      <c r="I56" s="837"/>
      <c r="J56" s="837"/>
      <c r="K56" s="1073"/>
      <c r="L56" s="1071" t="s">
        <v>848</v>
      </c>
    </row>
    <row r="57" spans="1:12">
      <c r="A57" s="695"/>
      <c r="B57" s="744" t="s">
        <v>994</v>
      </c>
      <c r="C57" s="732">
        <v>0</v>
      </c>
      <c r="D57" s="732">
        <v>0</v>
      </c>
      <c r="E57" s="732">
        <v>0</v>
      </c>
      <c r="F57" s="732">
        <v>0</v>
      </c>
      <c r="G57" s="732">
        <v>0</v>
      </c>
      <c r="H57" s="729">
        <v>0</v>
      </c>
      <c r="I57" s="732">
        <v>0</v>
      </c>
      <c r="J57" s="732">
        <v>0</v>
      </c>
      <c r="K57" s="1070"/>
      <c r="L57" s="1070"/>
    </row>
    <row r="58" spans="1:12">
      <c r="A58" s="695"/>
      <c r="B58" s="744" t="s">
        <v>995</v>
      </c>
      <c r="C58" s="1070">
        <v>467.96999999999997</v>
      </c>
      <c r="D58" s="1070">
        <v>1652.09934</v>
      </c>
      <c r="E58" s="1071">
        <v>0</v>
      </c>
      <c r="F58" s="1071">
        <v>0</v>
      </c>
      <c r="G58" s="719">
        <v>131.22999999999999</v>
      </c>
      <c r="H58" s="719">
        <v>447.57396999999997</v>
      </c>
      <c r="I58" s="732">
        <v>0</v>
      </c>
      <c r="J58" s="1077">
        <v>0</v>
      </c>
      <c r="K58" s="1070">
        <v>0</v>
      </c>
      <c r="L58" s="1070">
        <v>0</v>
      </c>
    </row>
    <row r="59" spans="1:12">
      <c r="A59" s="695"/>
      <c r="B59" s="745" t="s">
        <v>913</v>
      </c>
      <c r="C59" s="732">
        <v>0</v>
      </c>
      <c r="D59" s="732">
        <v>0</v>
      </c>
      <c r="E59" s="718">
        <v>0</v>
      </c>
      <c r="F59" s="718">
        <v>0</v>
      </c>
      <c r="G59" s="719">
        <v>0</v>
      </c>
      <c r="H59" s="719">
        <v>0</v>
      </c>
      <c r="I59" s="732">
        <v>0</v>
      </c>
      <c r="J59" s="732">
        <v>0</v>
      </c>
      <c r="K59" s="1070">
        <v>0</v>
      </c>
      <c r="L59" s="1070">
        <v>0</v>
      </c>
    </row>
    <row r="60" spans="1:12">
      <c r="A60" s="695"/>
      <c r="B60" s="745" t="s">
        <v>956</v>
      </c>
      <c r="C60" s="1070">
        <v>221.88000000000002</v>
      </c>
      <c r="D60" s="1079">
        <v>1295.6743900000001</v>
      </c>
      <c r="E60" s="1079">
        <v>11.88</v>
      </c>
      <c r="F60" s="1079">
        <v>96.854429999999994</v>
      </c>
      <c r="G60" s="732">
        <v>27.05</v>
      </c>
      <c r="H60" s="729">
        <v>152.14305999999999</v>
      </c>
      <c r="I60" s="732">
        <v>7.84</v>
      </c>
      <c r="J60" s="732">
        <v>66.848609999999994</v>
      </c>
      <c r="K60" s="732">
        <v>11.88</v>
      </c>
      <c r="L60" s="1077">
        <v>96.854429999999994</v>
      </c>
    </row>
    <row r="61" spans="1:12">
      <c r="A61" s="695"/>
      <c r="B61" s="746" t="s">
        <v>996</v>
      </c>
      <c r="C61" s="732">
        <v>0</v>
      </c>
      <c r="D61" s="732">
        <v>0</v>
      </c>
      <c r="E61" s="732">
        <v>0</v>
      </c>
      <c r="F61" s="732">
        <v>0</v>
      </c>
      <c r="G61" s="732">
        <v>0</v>
      </c>
      <c r="H61" s="729">
        <v>0</v>
      </c>
      <c r="I61" s="732">
        <v>0</v>
      </c>
      <c r="J61" s="732">
        <v>0</v>
      </c>
      <c r="K61" s="732">
        <v>0</v>
      </c>
      <c r="L61" s="732">
        <v>0</v>
      </c>
    </row>
    <row r="62" spans="1:12">
      <c r="A62" s="695"/>
      <c r="B62" s="746" t="s">
        <v>960</v>
      </c>
      <c r="C62" s="732">
        <v>0</v>
      </c>
      <c r="D62" s="732">
        <v>0</v>
      </c>
      <c r="E62" s="732">
        <v>0</v>
      </c>
      <c r="F62" s="732">
        <v>0</v>
      </c>
      <c r="G62" s="732">
        <v>0</v>
      </c>
      <c r="H62" s="729">
        <v>0</v>
      </c>
      <c r="I62" s="732">
        <v>0</v>
      </c>
      <c r="J62" s="732">
        <v>0</v>
      </c>
      <c r="K62" s="732">
        <v>0</v>
      </c>
      <c r="L62" s="732">
        <v>0</v>
      </c>
    </row>
    <row r="63" spans="1:12">
      <c r="A63" s="695"/>
      <c r="B63" s="746" t="s">
        <v>943</v>
      </c>
      <c r="C63" s="732">
        <v>0</v>
      </c>
      <c r="D63" s="732">
        <v>0</v>
      </c>
      <c r="E63" s="732">
        <v>0</v>
      </c>
      <c r="F63" s="732">
        <v>0</v>
      </c>
      <c r="G63" s="732">
        <v>0</v>
      </c>
      <c r="H63" s="729">
        <v>0</v>
      </c>
      <c r="I63" s="732">
        <v>0</v>
      </c>
      <c r="J63" s="732">
        <v>0</v>
      </c>
      <c r="K63" s="732">
        <v>0</v>
      </c>
      <c r="L63" s="732">
        <v>0</v>
      </c>
    </row>
    <row r="64" spans="1:12">
      <c r="A64" s="695"/>
      <c r="B64" s="746" t="s">
        <v>944</v>
      </c>
      <c r="C64" s="732">
        <v>0</v>
      </c>
      <c r="D64" s="732">
        <v>0</v>
      </c>
      <c r="E64" s="732">
        <v>0</v>
      </c>
      <c r="F64" s="732">
        <v>0</v>
      </c>
      <c r="G64" s="732">
        <v>0</v>
      </c>
      <c r="H64" s="729">
        <v>0</v>
      </c>
      <c r="I64" s="732">
        <v>0</v>
      </c>
      <c r="J64" s="732">
        <v>0</v>
      </c>
      <c r="K64" s="732">
        <v>0</v>
      </c>
      <c r="L64" s="732">
        <v>0</v>
      </c>
    </row>
    <row r="65" spans="1:12">
      <c r="A65" s="695"/>
      <c r="B65" s="746" t="s">
        <v>997</v>
      </c>
      <c r="C65" s="1070">
        <v>150.47975000000002</v>
      </c>
      <c r="D65" s="1070">
        <v>1423.7491749999999</v>
      </c>
      <c r="E65" s="1070">
        <v>0</v>
      </c>
      <c r="F65" s="1070">
        <v>0</v>
      </c>
      <c r="G65" s="732">
        <v>42.100499999999997</v>
      </c>
      <c r="H65" s="732">
        <v>402.01609999999999</v>
      </c>
      <c r="I65" s="732">
        <v>0</v>
      </c>
      <c r="J65" s="732">
        <v>0</v>
      </c>
      <c r="K65" s="1070">
        <v>0</v>
      </c>
      <c r="L65" s="1070">
        <v>0</v>
      </c>
    </row>
    <row r="66" spans="1:12">
      <c r="A66" s="695"/>
      <c r="B66" s="746" t="s">
        <v>998</v>
      </c>
      <c r="C66" s="1071">
        <v>16.05</v>
      </c>
      <c r="D66" s="1071">
        <v>499.41793999999999</v>
      </c>
      <c r="E66" s="1071">
        <v>2.3460000000000001</v>
      </c>
      <c r="F66" s="1071">
        <v>77.804140000000004</v>
      </c>
      <c r="G66" s="732">
        <v>0</v>
      </c>
      <c r="H66" s="732">
        <v>0</v>
      </c>
      <c r="I66" s="732">
        <v>1.53</v>
      </c>
      <c r="J66" s="732">
        <v>48.614040000000003</v>
      </c>
      <c r="K66" s="719">
        <v>2.3460000000000001</v>
      </c>
      <c r="L66" s="1069">
        <v>77.804140000000004</v>
      </c>
    </row>
    <row r="67" spans="1:12" ht="13.5" thickBot="1">
      <c r="A67" s="751"/>
      <c r="B67" s="752" t="s">
        <v>999</v>
      </c>
      <c r="C67" s="1074">
        <f>SUM(C57:C66)</f>
        <v>856.37975000000006</v>
      </c>
      <c r="D67" s="1074">
        <f>SUM(D57:D66)</f>
        <v>4870.9408450000001</v>
      </c>
      <c r="E67" s="1074">
        <f>SUM(E57:E66)</f>
        <v>14.226000000000001</v>
      </c>
      <c r="F67" s="1074">
        <f>SUM(F57:F66)</f>
        <v>174.65857</v>
      </c>
      <c r="G67" s="1074">
        <f t="shared" ref="G67:L67" si="11">SUM(G57:G66)</f>
        <v>200.38049999999998</v>
      </c>
      <c r="H67" s="1074">
        <f>SUM(H57:H66)</f>
        <v>1001.7331300000001</v>
      </c>
      <c r="I67" s="1074">
        <f t="shared" si="11"/>
        <v>9.3699999999999992</v>
      </c>
      <c r="J67" s="1074">
        <f t="shared" si="11"/>
        <v>115.46265</v>
      </c>
      <c r="K67" s="1074">
        <f t="shared" si="11"/>
        <v>14.226000000000001</v>
      </c>
      <c r="L67" s="1074">
        <f t="shared" si="11"/>
        <v>174.65857</v>
      </c>
    </row>
    <row r="68" spans="1:12">
      <c r="A68" s="838" t="s">
        <v>918</v>
      </c>
      <c r="B68" s="747" t="s">
        <v>860</v>
      </c>
      <c r="C68" s="1071"/>
      <c r="D68" s="1071"/>
      <c r="E68" s="1071"/>
      <c r="F68" s="1071"/>
      <c r="G68" s="718"/>
      <c r="H68" s="718"/>
      <c r="I68" s="719"/>
      <c r="J68" s="719" t="s">
        <v>848</v>
      </c>
      <c r="K68" s="719"/>
      <c r="L68" s="1069"/>
    </row>
    <row r="69" spans="1:12">
      <c r="A69" s="695"/>
      <c r="B69" s="748" t="s">
        <v>1141</v>
      </c>
      <c r="C69" s="719">
        <v>0.35470668499999997</v>
      </c>
      <c r="D69" s="719">
        <v>0.57201000000000002</v>
      </c>
      <c r="E69" s="718">
        <v>0</v>
      </c>
      <c r="F69" s="718">
        <v>0</v>
      </c>
      <c r="G69" s="732">
        <v>0</v>
      </c>
      <c r="H69" s="732">
        <v>0</v>
      </c>
      <c r="I69" s="719">
        <v>0</v>
      </c>
      <c r="J69" s="719">
        <v>0</v>
      </c>
      <c r="K69" s="1070">
        <v>0</v>
      </c>
      <c r="L69" s="1079">
        <v>0</v>
      </c>
    </row>
    <row r="70" spans="1:12" ht="13.5" thickBot="1">
      <c r="A70" s="751"/>
      <c r="B70" s="752" t="s">
        <v>1000</v>
      </c>
      <c r="C70" s="1072">
        <f t="shared" ref="C70:L70" si="12">SUM(C69)</f>
        <v>0.35470668499999997</v>
      </c>
      <c r="D70" s="1072">
        <f t="shared" si="12"/>
        <v>0.57201000000000002</v>
      </c>
      <c r="E70" s="1072">
        <f>SUM(E69)</f>
        <v>0</v>
      </c>
      <c r="F70" s="1072">
        <f>SUM(F69)</f>
        <v>0</v>
      </c>
      <c r="G70" s="1072">
        <f t="shared" si="12"/>
        <v>0</v>
      </c>
      <c r="H70" s="1072">
        <f t="shared" si="12"/>
        <v>0</v>
      </c>
      <c r="I70" s="1072">
        <f t="shared" si="12"/>
        <v>0</v>
      </c>
      <c r="J70" s="1072">
        <f t="shared" si="12"/>
        <v>0</v>
      </c>
      <c r="K70" s="1072">
        <f t="shared" si="12"/>
        <v>0</v>
      </c>
      <c r="L70" s="1072">
        <f t="shared" si="12"/>
        <v>0</v>
      </c>
    </row>
    <row r="71" spans="1:12" ht="18.600000000000001" customHeight="1" thickBot="1">
      <c r="A71" s="839"/>
      <c r="B71" s="840" t="s">
        <v>1001</v>
      </c>
      <c r="C71" s="841">
        <f>SUM(C47:C51,C54,C57:C66,C69)</f>
        <v>856.73523558499994</v>
      </c>
      <c r="D71" s="841">
        <f>SUM(D47:D51,D54,D57:D66,D69)</f>
        <v>4958.8036259999999</v>
      </c>
      <c r="E71" s="841">
        <f>SUM(E52,E55,E67,E70)</f>
        <v>14.226023000000001</v>
      </c>
      <c r="F71" s="841">
        <f>SUM(F52,F55,F67,F70)</f>
        <v>185.39580000000001</v>
      </c>
      <c r="G71" s="841">
        <f t="shared" ref="G71:L71" si="13">SUM(G52,G55,G67,G70)</f>
        <v>200.38049999999998</v>
      </c>
      <c r="H71" s="841">
        <f t="shared" si="13"/>
        <v>1001.7331300000001</v>
      </c>
      <c r="I71" s="841">
        <f t="shared" si="13"/>
        <v>9.3700259999999993</v>
      </c>
      <c r="J71" s="841">
        <f t="shared" si="13"/>
        <v>127.110134</v>
      </c>
      <c r="K71" s="841">
        <f t="shared" si="13"/>
        <v>14.226023000000001</v>
      </c>
      <c r="L71" s="841">
        <f t="shared" si="13"/>
        <v>185.39580000000001</v>
      </c>
    </row>
    <row r="72" spans="1:12" ht="15.6" customHeight="1" thickBot="1">
      <c r="A72" s="842"/>
      <c r="B72" s="843" t="s">
        <v>1002</v>
      </c>
      <c r="C72" s="843"/>
      <c r="D72" s="843"/>
      <c r="E72" s="843"/>
      <c r="F72" s="843"/>
      <c r="G72" s="843"/>
      <c r="H72" s="843"/>
      <c r="I72" s="843"/>
      <c r="J72" s="843"/>
      <c r="K72" s="843" t="s">
        <v>848</v>
      </c>
      <c r="L72" s="844"/>
    </row>
    <row r="73" spans="1:12">
      <c r="A73" s="749" t="s">
        <v>922</v>
      </c>
      <c r="B73" s="747" t="s">
        <v>859</v>
      </c>
      <c r="C73" s="750"/>
      <c r="D73" s="750"/>
      <c r="E73" s="750"/>
      <c r="F73" s="750"/>
      <c r="G73" s="750"/>
      <c r="H73" s="750"/>
      <c r="I73" s="750"/>
      <c r="J73" s="750"/>
      <c r="K73" s="1081"/>
      <c r="L73" s="1081"/>
    </row>
    <row r="74" spans="1:12">
      <c r="A74" s="695"/>
      <c r="B74" s="744" t="s">
        <v>901</v>
      </c>
      <c r="C74" s="732">
        <v>0.10917199999999998</v>
      </c>
      <c r="D74" s="1077">
        <v>55205.869885000007</v>
      </c>
      <c r="E74" s="1077">
        <v>8.9849999999999999E-3</v>
      </c>
      <c r="F74" s="1077">
        <v>4176.1832999999997</v>
      </c>
      <c r="G74" s="732">
        <v>0</v>
      </c>
      <c r="H74" s="732">
        <v>0</v>
      </c>
      <c r="I74" s="732">
        <v>7.1999999999999998E-3</v>
      </c>
      <c r="J74" s="1077">
        <v>3274.858905</v>
      </c>
      <c r="K74" s="1070">
        <v>8.9849999999999999E-3</v>
      </c>
      <c r="L74" s="1070">
        <v>4176.1832999999997</v>
      </c>
    </row>
    <row r="75" spans="1:12">
      <c r="A75" s="695"/>
      <c r="B75" s="746" t="s">
        <v>902</v>
      </c>
      <c r="C75" s="719">
        <v>0.58977000000000002</v>
      </c>
      <c r="D75" s="719">
        <v>3857.1725645000001</v>
      </c>
      <c r="E75" s="718">
        <v>7.0680000000000007E-2</v>
      </c>
      <c r="F75" s="718">
        <v>484.5494415</v>
      </c>
      <c r="G75" s="732">
        <v>0</v>
      </c>
      <c r="H75" s="732">
        <v>0</v>
      </c>
      <c r="I75" s="732">
        <v>8.6699999999999999E-2</v>
      </c>
      <c r="J75" s="732">
        <v>582.10852350000005</v>
      </c>
      <c r="K75" s="1070">
        <v>7.0680000000000007E-2</v>
      </c>
      <c r="L75" s="1070">
        <v>484.5494415</v>
      </c>
    </row>
    <row r="76" spans="1:12">
      <c r="A76" s="695"/>
      <c r="B76" s="746" t="s">
        <v>989</v>
      </c>
      <c r="C76" s="719">
        <v>0.14050800000000002</v>
      </c>
      <c r="D76" s="719">
        <v>877.59596865000015</v>
      </c>
      <c r="E76" s="718">
        <v>1.2135999999999999E-2</v>
      </c>
      <c r="F76" s="718">
        <v>82.828689100000005</v>
      </c>
      <c r="G76" s="732">
        <v>0</v>
      </c>
      <c r="H76" s="732">
        <v>0</v>
      </c>
      <c r="I76" s="732">
        <v>1.4846E-2</v>
      </c>
      <c r="J76" s="732">
        <v>101.14754745</v>
      </c>
      <c r="K76" s="1070">
        <v>1.2135999999999999E-2</v>
      </c>
      <c r="L76" s="1070">
        <v>82.828689100000005</v>
      </c>
    </row>
    <row r="77" spans="1:12">
      <c r="A77" s="695"/>
      <c r="B77" s="748" t="s">
        <v>991</v>
      </c>
      <c r="C77" s="1070">
        <v>1.0939203000000002</v>
      </c>
      <c r="D77" s="1070">
        <v>545123.58711024991</v>
      </c>
      <c r="E77" s="1070">
        <v>0.13218070000000001</v>
      </c>
      <c r="F77" s="1070">
        <v>61345.857972749996</v>
      </c>
      <c r="G77" s="732">
        <v>0</v>
      </c>
      <c r="H77" s="732">
        <v>0</v>
      </c>
      <c r="I77" s="732">
        <v>0.14236660000000001</v>
      </c>
      <c r="J77" s="1077">
        <v>67623.245247250001</v>
      </c>
      <c r="K77" s="719">
        <v>0.13218070000000001</v>
      </c>
      <c r="L77" s="719">
        <v>61345.857972749996</v>
      </c>
    </row>
    <row r="78" spans="1:12" ht="13.5" thickBot="1">
      <c r="A78" s="751"/>
      <c r="B78" s="752" t="s">
        <v>1003</v>
      </c>
      <c r="C78" s="741">
        <f t="shared" ref="C78:L78" si="14">SUM(C74:C77)</f>
        <v>1.9333703000000002</v>
      </c>
      <c r="D78" s="741">
        <f t="shared" si="14"/>
        <v>605064.22552839993</v>
      </c>
      <c r="E78" s="741">
        <f t="shared" si="14"/>
        <v>0.22398170000000001</v>
      </c>
      <c r="F78" s="741">
        <f t="shared" si="14"/>
        <v>66089.419403349995</v>
      </c>
      <c r="G78" s="741">
        <f t="shared" si="14"/>
        <v>0</v>
      </c>
      <c r="H78" s="741">
        <f t="shared" si="14"/>
        <v>0</v>
      </c>
      <c r="I78" s="741">
        <f t="shared" si="14"/>
        <v>0.25111260000000002</v>
      </c>
      <c r="J78" s="1078">
        <f t="shared" si="14"/>
        <v>71581.360223199998</v>
      </c>
      <c r="K78" s="741">
        <f t="shared" si="14"/>
        <v>0.22398170000000001</v>
      </c>
      <c r="L78" s="1082">
        <f t="shared" si="14"/>
        <v>66089.419403349995</v>
      </c>
    </row>
    <row r="79" spans="1:12">
      <c r="A79" s="622" t="str">
        <f>'[1]64'!A7</f>
        <v>$ indicates as on April 30, 2021</v>
      </c>
      <c r="B79" s="623"/>
      <c r="C79" s="623"/>
      <c r="D79" s="623"/>
      <c r="E79" s="623"/>
      <c r="F79" s="623"/>
      <c r="G79" s="623"/>
      <c r="H79" s="753"/>
      <c r="I79" s="753"/>
      <c r="J79" s="753"/>
      <c r="K79" s="753"/>
      <c r="L79" s="753"/>
    </row>
    <row r="80" spans="1:12" ht="15.75" customHeight="1">
      <c r="A80" s="969" t="s">
        <v>1072</v>
      </c>
      <c r="B80" s="1492" t="s">
        <v>1004</v>
      </c>
      <c r="C80" s="1492"/>
      <c r="D80" s="1492"/>
      <c r="E80" s="1492"/>
      <c r="F80" s="1492"/>
      <c r="G80" s="1492"/>
      <c r="H80" s="1492"/>
      <c r="I80" s="1492"/>
      <c r="J80" s="1492"/>
      <c r="K80" s="1492"/>
      <c r="L80" s="1492"/>
    </row>
    <row r="81" spans="1:12" ht="14.25" customHeight="1">
      <c r="A81" s="754"/>
      <c r="B81" s="1425" t="s">
        <v>1005</v>
      </c>
      <c r="C81" s="1425"/>
      <c r="D81" s="1425"/>
      <c r="E81" s="1425"/>
      <c r="F81" s="1425"/>
      <c r="G81" s="1425"/>
      <c r="H81" s="1425"/>
      <c r="I81" s="1425"/>
      <c r="J81" s="1425"/>
      <c r="K81" s="1425"/>
      <c r="L81" s="1425"/>
    </row>
    <row r="82" spans="1:12" ht="14.25" customHeight="1">
      <c r="A82" s="754"/>
      <c r="B82" s="965" t="s">
        <v>1073</v>
      </c>
      <c r="C82" s="965"/>
      <c r="D82" s="965"/>
      <c r="E82" s="965"/>
      <c r="F82" s="965"/>
      <c r="G82" s="965"/>
      <c r="H82" s="965"/>
      <c r="I82" s="965"/>
      <c r="J82" s="965"/>
      <c r="K82" s="965"/>
      <c r="L82" s="965"/>
    </row>
    <row r="83" spans="1:12" ht="14.25" customHeight="1">
      <c r="A83" s="754"/>
      <c r="B83" s="847" t="s">
        <v>1142</v>
      </c>
      <c r="C83" s="848"/>
      <c r="D83" s="848"/>
      <c r="E83" s="848"/>
      <c r="F83" s="848"/>
      <c r="G83" s="1083"/>
      <c r="H83" s="1083"/>
      <c r="I83" s="1083"/>
      <c r="J83" s="1084"/>
      <c r="K83" s="1084"/>
      <c r="L83" s="965"/>
    </row>
    <row r="84" spans="1:12">
      <c r="A84" s="701" t="s">
        <v>1006</v>
      </c>
      <c r="G84" s="755"/>
      <c r="H84" s="753"/>
      <c r="I84" s="753"/>
      <c r="J84" s="755"/>
      <c r="K84" s="755" t="s">
        <v>848</v>
      </c>
      <c r="L84" s="753" t="s">
        <v>848</v>
      </c>
    </row>
    <row r="85" spans="1:12">
      <c r="A85" s="701"/>
      <c r="I85" s="702" t="s">
        <v>848</v>
      </c>
      <c r="J85" s="702" t="s">
        <v>848</v>
      </c>
    </row>
    <row r="87" spans="1:12">
      <c r="C87" s="756"/>
      <c r="I87" s="756"/>
      <c r="K87" s="756"/>
    </row>
    <row r="88" spans="1:12">
      <c r="C88" s="756"/>
      <c r="I88" s="756"/>
      <c r="K88" s="756"/>
    </row>
    <row r="90" spans="1:12">
      <c r="J90" s="757"/>
      <c r="K90" s="758"/>
      <c r="L90" s="757"/>
    </row>
    <row r="91" spans="1:12">
      <c r="K91" s="758"/>
    </row>
  </sheetData>
  <mergeCells count="11">
    <mergeCell ref="B80:L80"/>
    <mergeCell ref="B81:L81"/>
    <mergeCell ref="A2:A3"/>
    <mergeCell ref="B2:B3"/>
    <mergeCell ref="C2:D2"/>
    <mergeCell ref="E2:F2"/>
    <mergeCell ref="G2:H2"/>
    <mergeCell ref="K2:L2"/>
    <mergeCell ref="I2:J2"/>
    <mergeCell ref="B21:L21"/>
    <mergeCell ref="B44:L44"/>
  </mergeCell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L44"/>
  <sheetViews>
    <sheetView zoomScale="90" zoomScaleNormal="90" workbookViewId="0">
      <selection activeCell="N16" sqref="N16"/>
    </sheetView>
  </sheetViews>
  <sheetFormatPr defaultColWidth="8.7109375" defaultRowHeight="15"/>
  <cols>
    <col min="1" max="1" width="48.85546875" style="916" customWidth="1"/>
    <col min="2" max="2" width="11.140625" style="916" customWidth="1"/>
    <col min="3" max="4" width="9.7109375" style="916" customWidth="1"/>
    <col min="5" max="5" width="9.5703125" style="916" customWidth="1"/>
    <col min="6" max="6" width="11.5703125" style="916" customWidth="1"/>
    <col min="7" max="8" width="8.7109375" style="895"/>
    <col min="9" max="9" width="11.85546875" style="895" bestFit="1" customWidth="1"/>
    <col min="10" max="16384" width="8.7109375" style="895"/>
  </cols>
  <sheetData>
    <row r="1" spans="1:12" ht="15.75">
      <c r="A1" s="890" t="s">
        <v>1007</v>
      </c>
      <c r="B1" s="891"/>
      <c r="C1" s="891"/>
      <c r="D1" s="892"/>
      <c r="E1" s="892"/>
      <c r="F1" s="893"/>
      <c r="G1" s="894"/>
      <c r="H1" s="894"/>
      <c r="I1" s="894"/>
      <c r="J1" s="894"/>
      <c r="K1" s="894"/>
      <c r="L1" s="894"/>
    </row>
    <row r="2" spans="1:12">
      <c r="A2" s="896" t="s">
        <v>1008</v>
      </c>
      <c r="B2" s="897"/>
      <c r="C2" s="897"/>
      <c r="D2" s="898"/>
      <c r="E2" s="898"/>
      <c r="F2" s="899">
        <v>19586161</v>
      </c>
      <c r="G2" s="894"/>
      <c r="H2" s="894"/>
      <c r="I2" s="894"/>
      <c r="J2" s="894"/>
      <c r="K2" s="894"/>
      <c r="L2" s="894"/>
    </row>
    <row r="3" spans="1:12" ht="45">
      <c r="A3" s="896" t="s">
        <v>1074</v>
      </c>
      <c r="B3" s="897"/>
      <c r="C3" s="897"/>
      <c r="D3" s="898"/>
      <c r="E3" s="898"/>
      <c r="F3" s="900">
        <v>30.9</v>
      </c>
      <c r="G3" s="894"/>
      <c r="H3" s="894"/>
      <c r="I3" s="894"/>
      <c r="J3" s="894"/>
      <c r="K3" s="894"/>
      <c r="L3" s="894"/>
    </row>
    <row r="4" spans="1:12" ht="30">
      <c r="A4" s="896" t="s">
        <v>1075</v>
      </c>
      <c r="B4" s="897"/>
      <c r="C4" s="897"/>
      <c r="D4" s="898"/>
      <c r="E4" s="898"/>
      <c r="F4" s="900">
        <v>31.2</v>
      </c>
      <c r="G4" s="894"/>
      <c r="H4" s="894"/>
      <c r="I4" s="894"/>
      <c r="J4" s="894"/>
      <c r="K4" s="894"/>
      <c r="L4" s="894"/>
    </row>
    <row r="5" spans="1:12" ht="15.75">
      <c r="A5" s="937" t="s">
        <v>1009</v>
      </c>
      <c r="B5" s="938">
        <v>44166</v>
      </c>
      <c r="C5" s="938">
        <v>44197</v>
      </c>
      <c r="D5" s="938">
        <v>44228</v>
      </c>
      <c r="E5" s="938">
        <v>44256</v>
      </c>
      <c r="F5" s="938">
        <v>44287</v>
      </c>
      <c r="G5" s="894"/>
      <c r="H5" s="894"/>
      <c r="I5" s="894"/>
      <c r="J5" s="894"/>
      <c r="K5" s="894"/>
      <c r="L5" s="894"/>
    </row>
    <row r="6" spans="1:12" ht="15.75">
      <c r="A6" s="901" t="s">
        <v>1010</v>
      </c>
      <c r="B6" s="939">
        <v>3</v>
      </c>
      <c r="C6" s="939">
        <v>3</v>
      </c>
      <c r="D6" s="939">
        <v>3</v>
      </c>
      <c r="E6" s="939">
        <v>3</v>
      </c>
      <c r="F6" s="939">
        <v>3.5</v>
      </c>
      <c r="G6" s="894"/>
      <c r="H6" s="894"/>
      <c r="I6" s="894"/>
      <c r="J6" s="894"/>
      <c r="K6" s="894"/>
      <c r="L6" s="894"/>
    </row>
    <row r="7" spans="1:12" ht="15.75">
      <c r="A7" s="940" t="s">
        <v>1011</v>
      </c>
      <c r="B7" s="941">
        <v>4</v>
      </c>
      <c r="C7" s="941">
        <v>4</v>
      </c>
      <c r="D7" s="941">
        <v>4</v>
      </c>
      <c r="E7" s="941">
        <v>4</v>
      </c>
      <c r="F7" s="941">
        <v>4</v>
      </c>
      <c r="G7" s="894"/>
      <c r="H7" s="894"/>
      <c r="I7" s="894"/>
      <c r="J7" s="894"/>
      <c r="K7" s="894"/>
      <c r="L7" s="894"/>
    </row>
    <row r="8" spans="1:12" ht="15.75">
      <c r="A8" s="942" t="s">
        <v>1012</v>
      </c>
      <c r="B8" s="943">
        <v>180591</v>
      </c>
      <c r="C8" s="943">
        <v>184015</v>
      </c>
      <c r="D8" s="943">
        <v>185639</v>
      </c>
      <c r="E8" s="943">
        <v>187726</v>
      </c>
      <c r="F8" s="943">
        <v>188402</v>
      </c>
      <c r="G8" s="894"/>
      <c r="H8" s="894"/>
      <c r="I8" s="894"/>
      <c r="J8" s="894"/>
      <c r="K8" s="894"/>
      <c r="L8" s="894"/>
    </row>
    <row r="9" spans="1:12" ht="15.75">
      <c r="A9" s="940" t="s">
        <v>1013</v>
      </c>
      <c r="B9" s="943">
        <v>144826</v>
      </c>
      <c r="C9" s="943">
        <v>147977</v>
      </c>
      <c r="D9" s="943">
        <v>149338</v>
      </c>
      <c r="E9" s="943">
        <v>151132</v>
      </c>
      <c r="F9" s="943">
        <v>151343</v>
      </c>
      <c r="G9" s="894"/>
      <c r="H9" s="894"/>
      <c r="I9" s="894"/>
      <c r="J9" s="894"/>
      <c r="K9" s="894"/>
      <c r="L9" s="894"/>
    </row>
    <row r="10" spans="1:12" ht="15.75">
      <c r="A10" s="759" t="s">
        <v>1014</v>
      </c>
      <c r="B10" s="943">
        <v>105495</v>
      </c>
      <c r="C10" s="943">
        <v>107046</v>
      </c>
      <c r="D10" s="943">
        <v>107748</v>
      </c>
      <c r="E10" s="943">
        <v>109516</v>
      </c>
      <c r="F10" s="943">
        <v>108604</v>
      </c>
      <c r="G10" s="894"/>
      <c r="H10" s="894"/>
      <c r="I10" s="894"/>
      <c r="J10" s="894"/>
      <c r="K10" s="894"/>
      <c r="L10" s="894"/>
    </row>
    <row r="11" spans="1:12" ht="15.75">
      <c r="A11" s="902" t="s">
        <v>1015</v>
      </c>
      <c r="B11" s="903"/>
      <c r="C11" s="903"/>
      <c r="D11" s="903"/>
      <c r="E11" s="903"/>
      <c r="F11" s="939"/>
      <c r="G11" s="894"/>
      <c r="H11" s="894"/>
      <c r="I11" s="894"/>
      <c r="J11" s="894"/>
      <c r="K11" s="894"/>
      <c r="L11" s="894"/>
    </row>
    <row r="12" spans="1:12" ht="15.75">
      <c r="A12" s="944" t="s">
        <v>1016</v>
      </c>
      <c r="B12" s="945">
        <v>3.24</v>
      </c>
      <c r="C12" s="941">
        <v>3.23</v>
      </c>
      <c r="D12" s="941">
        <v>3.25</v>
      </c>
      <c r="E12" s="941">
        <v>3.25</v>
      </c>
      <c r="F12" s="945">
        <v>3.25</v>
      </c>
      <c r="G12" s="894"/>
      <c r="H12" s="894"/>
      <c r="I12" s="894"/>
      <c r="J12" s="894"/>
      <c r="K12" s="894"/>
      <c r="L12" s="894"/>
    </row>
    <row r="13" spans="1:12" ht="15.75">
      <c r="A13" s="944" t="s">
        <v>1017</v>
      </c>
      <c r="B13" s="941">
        <v>3.08</v>
      </c>
      <c r="C13" s="941">
        <v>3.35</v>
      </c>
      <c r="D13" s="941">
        <v>3.17</v>
      </c>
      <c r="E13" s="941">
        <v>3.33</v>
      </c>
      <c r="F13" s="946">
        <v>3.33</v>
      </c>
      <c r="G13" s="894"/>
      <c r="H13" s="894"/>
      <c r="I13" s="894"/>
      <c r="J13" s="894"/>
      <c r="K13" s="894"/>
      <c r="L13" s="894"/>
    </row>
    <row r="14" spans="1:12" ht="15.75">
      <c r="A14" s="944" t="s">
        <v>1018</v>
      </c>
      <c r="B14" s="947" t="s">
        <v>1076</v>
      </c>
      <c r="C14" s="947" t="s">
        <v>1076</v>
      </c>
      <c r="D14" s="947" t="s">
        <v>1076</v>
      </c>
      <c r="E14" s="947" t="s">
        <v>1019</v>
      </c>
      <c r="F14" s="943" t="s">
        <v>1019</v>
      </c>
      <c r="G14" s="894"/>
      <c r="H14" s="894"/>
      <c r="I14" s="894"/>
      <c r="J14" s="894"/>
      <c r="K14" s="894"/>
      <c r="L14" s="894"/>
    </row>
    <row r="15" spans="1:12" ht="15.75">
      <c r="A15" s="760" t="s">
        <v>1020</v>
      </c>
      <c r="B15" s="941" t="s">
        <v>1021</v>
      </c>
      <c r="C15" s="941" t="s">
        <v>1021</v>
      </c>
      <c r="D15" s="941" t="s">
        <v>1021</v>
      </c>
      <c r="E15" s="941" t="s">
        <v>1021</v>
      </c>
      <c r="F15" s="941" t="s">
        <v>1021</v>
      </c>
      <c r="G15" s="894"/>
      <c r="H15" s="894"/>
      <c r="I15" s="894"/>
      <c r="J15" s="905"/>
      <c r="K15" s="894"/>
      <c r="L15" s="905"/>
    </row>
    <row r="16" spans="1:12" ht="16.5">
      <c r="A16" s="902" t="s">
        <v>1022</v>
      </c>
      <c r="B16" s="903"/>
      <c r="C16" s="903"/>
      <c r="D16" s="903"/>
      <c r="E16" s="903"/>
      <c r="F16" s="939"/>
      <c r="G16" s="894"/>
      <c r="H16" s="894"/>
      <c r="I16" s="894"/>
      <c r="J16" s="906"/>
      <c r="K16" s="894"/>
      <c r="L16" s="905"/>
    </row>
    <row r="17" spans="1:10" ht="15.75">
      <c r="A17" s="948" t="s">
        <v>1023</v>
      </c>
      <c r="B17" s="949">
        <v>1473966.8</v>
      </c>
      <c r="C17" s="950">
        <v>1553508.22</v>
      </c>
      <c r="D17" s="950">
        <v>1772419</v>
      </c>
      <c r="E17" s="950">
        <v>1504175.8</v>
      </c>
      <c r="F17" s="951">
        <v>1413566.45</v>
      </c>
      <c r="G17" s="908"/>
      <c r="H17" s="894"/>
      <c r="I17" s="894"/>
      <c r="J17" s="907"/>
    </row>
    <row r="18" spans="1:10" ht="15.75">
      <c r="A18" s="952" t="s">
        <v>1024</v>
      </c>
      <c r="B18" s="949">
        <v>18803518</v>
      </c>
      <c r="C18" s="949">
        <v>18612644.030000001</v>
      </c>
      <c r="D18" s="949">
        <v>20081096</v>
      </c>
      <c r="E18" s="949">
        <v>20430814.539999999</v>
      </c>
      <c r="F18" s="949">
        <v>20702706.489999998</v>
      </c>
      <c r="G18" s="894"/>
      <c r="H18" s="894"/>
      <c r="I18" s="894"/>
      <c r="J18" s="907"/>
    </row>
    <row r="19" spans="1:10" ht="15.75">
      <c r="A19" s="952" t="s">
        <v>1025</v>
      </c>
      <c r="B19" s="949">
        <v>18646769</v>
      </c>
      <c r="C19" s="949">
        <v>18474450</v>
      </c>
      <c r="D19" s="949">
        <v>19963826</v>
      </c>
      <c r="E19" s="949">
        <v>20295813</v>
      </c>
      <c r="F19" s="949">
        <v>20556971</v>
      </c>
      <c r="G19" s="894"/>
      <c r="H19" s="894"/>
      <c r="I19" s="906"/>
      <c r="J19" s="905"/>
    </row>
    <row r="20" spans="1:10" ht="15.75">
      <c r="A20" s="761" t="s">
        <v>1026</v>
      </c>
      <c r="B20" s="943">
        <v>62016</v>
      </c>
      <c r="C20" s="943">
        <v>19473</v>
      </c>
      <c r="D20" s="943">
        <v>25787</v>
      </c>
      <c r="E20" s="943">
        <v>10482</v>
      </c>
      <c r="F20" s="904">
        <v>-9659</v>
      </c>
      <c r="G20" s="894"/>
      <c r="H20" s="894"/>
      <c r="I20" s="907"/>
      <c r="J20" s="905"/>
    </row>
    <row r="21" spans="1:10" ht="15.75">
      <c r="A21" s="902" t="s">
        <v>1027</v>
      </c>
      <c r="B21" s="903"/>
      <c r="C21" s="903"/>
      <c r="D21" s="903"/>
      <c r="E21" s="903"/>
      <c r="F21" s="939"/>
      <c r="G21" s="894"/>
      <c r="H21" s="894"/>
      <c r="I21" s="905"/>
      <c r="J21" s="894"/>
    </row>
    <row r="22" spans="1:10" ht="15.75">
      <c r="A22" s="948" t="s">
        <v>1028</v>
      </c>
      <c r="B22" s="949">
        <v>585324</v>
      </c>
      <c r="C22" s="949">
        <v>583945</v>
      </c>
      <c r="D22" s="949">
        <v>584554</v>
      </c>
      <c r="E22" s="949">
        <v>579285</v>
      </c>
      <c r="F22" s="953">
        <v>588020</v>
      </c>
      <c r="G22" s="894"/>
      <c r="H22" s="894"/>
      <c r="I22" s="894"/>
      <c r="J22" s="894"/>
    </row>
    <row r="23" spans="1:10" ht="15.75">
      <c r="A23" s="952" t="s">
        <v>1029</v>
      </c>
      <c r="B23" s="947">
        <v>73.58</v>
      </c>
      <c r="C23" s="947">
        <v>72.95</v>
      </c>
      <c r="D23" s="941">
        <v>73.040000000000006</v>
      </c>
      <c r="E23" s="941">
        <v>72.400000000000006</v>
      </c>
      <c r="F23" s="954">
        <v>74.02</v>
      </c>
      <c r="G23" s="894"/>
      <c r="H23" s="894"/>
      <c r="I23" s="894"/>
      <c r="J23" s="894"/>
    </row>
    <row r="24" spans="1:10" ht="15.75">
      <c r="A24" s="952" t="s">
        <v>1030</v>
      </c>
      <c r="B24" s="947">
        <v>89.81</v>
      </c>
      <c r="C24" s="947">
        <v>88.3</v>
      </c>
      <c r="D24" s="947">
        <v>88.8</v>
      </c>
      <c r="E24" s="947">
        <v>85.3</v>
      </c>
      <c r="F24" s="954">
        <v>89.69</v>
      </c>
      <c r="G24" s="894"/>
      <c r="H24" s="894"/>
      <c r="I24" s="894"/>
      <c r="J24" s="894"/>
    </row>
    <row r="25" spans="1:10" ht="15.75">
      <c r="A25" s="761" t="s">
        <v>1031</v>
      </c>
      <c r="B25" s="941">
        <v>3.84</v>
      </c>
      <c r="C25" s="941">
        <v>5.13</v>
      </c>
      <c r="D25" s="941">
        <v>5.19</v>
      </c>
      <c r="E25" s="941">
        <v>5.47</v>
      </c>
      <c r="F25" s="909">
        <v>5.17</v>
      </c>
      <c r="G25" s="894"/>
      <c r="H25" s="894"/>
      <c r="I25" s="894"/>
      <c r="J25" s="894"/>
    </row>
    <row r="26" spans="1:10" ht="31.5">
      <c r="A26" s="902" t="s">
        <v>1032</v>
      </c>
      <c r="B26" s="903"/>
      <c r="C26" s="903"/>
      <c r="D26" s="903"/>
      <c r="E26" s="903"/>
      <c r="F26" s="939"/>
      <c r="G26" s="894"/>
      <c r="H26" s="894"/>
      <c r="I26" s="894"/>
      <c r="J26" s="894"/>
    </row>
    <row r="27" spans="1:10" ht="16.5" customHeight="1">
      <c r="A27" s="948" t="s">
        <v>1033</v>
      </c>
      <c r="B27" s="943" t="s">
        <v>1077</v>
      </c>
      <c r="C27" s="943" t="s">
        <v>1078</v>
      </c>
      <c r="D27" s="943" t="s">
        <v>1144</v>
      </c>
      <c r="E27" s="943" t="s">
        <v>1152</v>
      </c>
      <c r="F27" s="955" t="s">
        <v>1187</v>
      </c>
      <c r="G27" s="894"/>
      <c r="H27" s="894"/>
      <c r="I27" s="894"/>
      <c r="J27" s="894"/>
    </row>
    <row r="28" spans="1:10" ht="31.5">
      <c r="A28" s="952" t="s">
        <v>1034</v>
      </c>
      <c r="B28" s="941">
        <v>1.95</v>
      </c>
      <c r="C28" s="941">
        <v>2.0299999999999998</v>
      </c>
      <c r="D28" s="941">
        <v>4.17</v>
      </c>
      <c r="E28" s="941">
        <v>7.39</v>
      </c>
      <c r="F28" s="946">
        <v>10.49</v>
      </c>
      <c r="G28" s="894"/>
      <c r="H28" s="894"/>
      <c r="I28" s="894"/>
      <c r="J28" s="894"/>
    </row>
    <row r="29" spans="1:10" ht="31.5">
      <c r="A29" s="952" t="s">
        <v>1035</v>
      </c>
      <c r="B29" s="941">
        <v>4.59</v>
      </c>
      <c r="C29" s="941">
        <v>4.0599999999999996</v>
      </c>
      <c r="D29" s="941">
        <v>5.03</v>
      </c>
      <c r="E29" s="941">
        <v>5.52</v>
      </c>
      <c r="F29" s="909">
        <v>4.2300000000000004</v>
      </c>
      <c r="G29" s="894"/>
      <c r="H29" s="894"/>
      <c r="I29" s="894"/>
      <c r="J29" s="894"/>
    </row>
    <row r="30" spans="1:10" ht="31.5">
      <c r="A30" s="902" t="s">
        <v>1036</v>
      </c>
      <c r="B30" s="903"/>
      <c r="C30" s="903"/>
      <c r="D30" s="903"/>
      <c r="E30" s="903"/>
      <c r="F30" s="943"/>
      <c r="G30" s="894"/>
      <c r="H30" s="894"/>
      <c r="I30" s="894"/>
      <c r="J30" s="894"/>
    </row>
    <row r="31" spans="1:10" ht="15.75">
      <c r="A31" s="948" t="s">
        <v>1037</v>
      </c>
      <c r="B31" s="947">
        <v>137.4</v>
      </c>
      <c r="C31" s="947">
        <v>136.6</v>
      </c>
      <c r="D31" s="947">
        <v>129.6</v>
      </c>
      <c r="E31" s="956">
        <v>145.5</v>
      </c>
      <c r="F31" s="956" t="s">
        <v>272</v>
      </c>
      <c r="G31" s="894"/>
      <c r="H31" s="894"/>
      <c r="I31" s="894"/>
      <c r="J31" s="894"/>
    </row>
    <row r="32" spans="1:10" ht="15.75">
      <c r="A32" s="952" t="s">
        <v>1038</v>
      </c>
      <c r="B32" s="947">
        <v>117.3</v>
      </c>
      <c r="C32" s="947">
        <v>121.3</v>
      </c>
      <c r="D32" s="947">
        <v>117.9</v>
      </c>
      <c r="E32" s="956">
        <v>138.69999999999999</v>
      </c>
      <c r="F32" s="956" t="s">
        <v>272</v>
      </c>
      <c r="G32" s="894"/>
      <c r="H32" s="894"/>
      <c r="I32" s="894"/>
      <c r="J32" s="894"/>
    </row>
    <row r="33" spans="1:6" ht="15.75">
      <c r="A33" s="952" t="s">
        <v>1039</v>
      </c>
      <c r="B33" s="947">
        <v>139</v>
      </c>
      <c r="C33" s="947">
        <v>136.6</v>
      </c>
      <c r="D33" s="947">
        <v>129.30000000000001</v>
      </c>
      <c r="E33" s="956">
        <v>143.19999999999999</v>
      </c>
      <c r="F33" s="956" t="s">
        <v>272</v>
      </c>
    </row>
    <row r="34" spans="1:6" ht="15.75">
      <c r="A34" s="761" t="s">
        <v>1040</v>
      </c>
      <c r="B34" s="947">
        <v>158</v>
      </c>
      <c r="C34" s="762">
        <v>164.2</v>
      </c>
      <c r="D34" s="947">
        <v>153.9</v>
      </c>
      <c r="E34" s="956">
        <v>180</v>
      </c>
      <c r="F34" s="956" t="s">
        <v>272</v>
      </c>
    </row>
    <row r="35" spans="1:6" ht="15.75">
      <c r="A35" s="902" t="s">
        <v>1041</v>
      </c>
      <c r="B35" s="903"/>
      <c r="C35" s="910"/>
      <c r="D35" s="903"/>
      <c r="E35" s="903"/>
      <c r="F35" s="943"/>
    </row>
    <row r="36" spans="1:6" ht="15.75">
      <c r="A36" s="911" t="s">
        <v>1042</v>
      </c>
      <c r="B36" s="957">
        <v>27143</v>
      </c>
      <c r="C36" s="957">
        <v>27450</v>
      </c>
      <c r="D36" s="957">
        <v>27930</v>
      </c>
      <c r="E36" s="957">
        <v>34450</v>
      </c>
      <c r="F36" s="953">
        <v>30630</v>
      </c>
    </row>
    <row r="37" spans="1:6" ht="15.75">
      <c r="A37" s="958" t="s">
        <v>1043</v>
      </c>
      <c r="B37" s="959">
        <v>42586</v>
      </c>
      <c r="C37" s="959">
        <v>41990</v>
      </c>
      <c r="D37" s="959">
        <v>40540</v>
      </c>
      <c r="E37" s="959">
        <v>48380</v>
      </c>
      <c r="F37" s="960">
        <v>45720</v>
      </c>
    </row>
    <row r="38" spans="1:6" ht="15.75">
      <c r="A38" s="763" t="s">
        <v>1044</v>
      </c>
      <c r="B38" s="912">
        <v>-15443</v>
      </c>
      <c r="C38" s="912">
        <v>-14540</v>
      </c>
      <c r="D38" s="912">
        <v>-12620</v>
      </c>
      <c r="E38" s="912">
        <v>-12740</v>
      </c>
      <c r="F38" s="904">
        <v>-15100</v>
      </c>
    </row>
    <row r="39" spans="1:6">
      <c r="A39" s="764" t="s">
        <v>526</v>
      </c>
      <c r="B39" s="764"/>
      <c r="C39" s="764"/>
      <c r="D39" s="764"/>
      <c r="E39" s="910"/>
      <c r="F39" s="910"/>
    </row>
    <row r="40" spans="1:6">
      <c r="A40" s="913" t="s">
        <v>1145</v>
      </c>
      <c r="B40" s="765"/>
      <c r="C40" s="765"/>
      <c r="D40" s="765"/>
      <c r="E40" s="910"/>
      <c r="F40" s="910"/>
    </row>
    <row r="41" spans="1:6">
      <c r="A41" s="913" t="s">
        <v>1079</v>
      </c>
      <c r="B41" s="765"/>
      <c r="C41" s="765"/>
      <c r="D41" s="765"/>
      <c r="E41" s="910"/>
      <c r="F41" s="910"/>
    </row>
    <row r="42" spans="1:6">
      <c r="A42" s="913" t="s">
        <v>1188</v>
      </c>
      <c r="B42" s="765"/>
      <c r="C42" s="765"/>
      <c r="D42" s="765"/>
      <c r="E42" s="910"/>
      <c r="F42" s="910"/>
    </row>
    <row r="43" spans="1:6" ht="12.75" customHeight="1">
      <c r="A43" s="913" t="s">
        <v>1080</v>
      </c>
      <c r="B43" s="765"/>
      <c r="C43" s="765"/>
      <c r="D43" s="765"/>
      <c r="E43" s="765"/>
      <c r="F43" s="765"/>
    </row>
    <row r="44" spans="1:6" ht="15.75">
      <c r="A44" s="766" t="s">
        <v>1045</v>
      </c>
      <c r="B44" s="914"/>
      <c r="C44" s="914"/>
      <c r="D44" s="915"/>
      <c r="E44" s="915"/>
      <c r="F44" s="915"/>
    </row>
  </sheetData>
  <hyperlinks>
    <hyperlink ref="A13" location="_edn3" display="_edn3"/>
  </hyperlink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H10" sqref="H10"/>
    </sheetView>
  </sheetViews>
  <sheetFormatPr defaultColWidth="8.85546875" defaultRowHeight="15"/>
  <cols>
    <col min="1" max="1" width="31.42578125" style="19" customWidth="1"/>
    <col min="2" max="2" width="9.7109375" style="19" customWidth="1"/>
    <col min="3" max="3" width="10.7109375" style="19" customWidth="1"/>
    <col min="4" max="4" width="9.7109375" style="19" customWidth="1"/>
    <col min="5" max="6" width="10.7109375" style="19" customWidth="1"/>
    <col min="7" max="7" width="9.42578125" style="19" customWidth="1"/>
    <col min="8" max="16384" width="8.85546875" style="19"/>
  </cols>
  <sheetData>
    <row r="1" spans="1:7" ht="18.75" customHeight="1">
      <c r="A1" s="1102" t="s">
        <v>281</v>
      </c>
      <c r="B1" s="1102"/>
      <c r="C1" s="1102"/>
      <c r="D1" s="1102"/>
      <c r="E1" s="1102"/>
      <c r="F1" s="1102"/>
      <c r="G1" s="1102"/>
    </row>
    <row r="2" spans="1:7" s="20" customFormat="1" ht="13.5" customHeight="1">
      <c r="A2" s="1141" t="s">
        <v>71</v>
      </c>
      <c r="B2" s="1142" t="s">
        <v>600</v>
      </c>
      <c r="C2" s="1142"/>
      <c r="D2" s="1142" t="s">
        <v>1160</v>
      </c>
      <c r="E2" s="1142"/>
      <c r="F2" s="1143">
        <v>44314</v>
      </c>
      <c r="G2" s="1143"/>
    </row>
    <row r="3" spans="1:7" s="20" customFormat="1" ht="30">
      <c r="A3" s="1141"/>
      <c r="B3" s="71" t="s">
        <v>67</v>
      </c>
      <c r="C3" s="61" t="s">
        <v>429</v>
      </c>
      <c r="D3" s="71" t="s">
        <v>67</v>
      </c>
      <c r="E3" s="61" t="s">
        <v>429</v>
      </c>
      <c r="F3" s="71" t="s">
        <v>67</v>
      </c>
      <c r="G3" s="61" t="s">
        <v>429</v>
      </c>
    </row>
    <row r="4" spans="1:7" s="20" customFormat="1">
      <c r="A4" s="76" t="s">
        <v>283</v>
      </c>
      <c r="B4" s="79">
        <v>0</v>
      </c>
      <c r="C4" s="80">
        <v>0</v>
      </c>
      <c r="D4" s="79">
        <v>0</v>
      </c>
      <c r="E4" s="852">
        <v>0</v>
      </c>
      <c r="F4" s="79">
        <v>0</v>
      </c>
      <c r="G4" s="80">
        <v>0</v>
      </c>
    </row>
    <row r="5" spans="1:7" s="20" customFormat="1">
      <c r="A5" s="76" t="s">
        <v>284</v>
      </c>
      <c r="B5" s="79">
        <v>1</v>
      </c>
      <c r="C5" s="80">
        <v>29.7</v>
      </c>
      <c r="D5" s="79">
        <v>0</v>
      </c>
      <c r="E5" s="852">
        <v>0</v>
      </c>
      <c r="F5" s="79">
        <v>0</v>
      </c>
      <c r="G5" s="80">
        <v>0</v>
      </c>
    </row>
    <row r="6" spans="1:7" s="20" customFormat="1">
      <c r="A6" s="76" t="s">
        <v>377</v>
      </c>
      <c r="B6" s="79">
        <v>2</v>
      </c>
      <c r="C6" s="80">
        <v>15119.896001999999</v>
      </c>
      <c r="D6" s="79">
        <v>0</v>
      </c>
      <c r="E6" s="852">
        <v>0</v>
      </c>
      <c r="F6" s="79">
        <v>0</v>
      </c>
      <c r="G6" s="80">
        <v>0</v>
      </c>
    </row>
    <row r="7" spans="1:7" s="20" customFormat="1">
      <c r="A7" s="76" t="s">
        <v>285</v>
      </c>
      <c r="B7" s="79">
        <v>3</v>
      </c>
      <c r="C7" s="80">
        <v>22.646799999999999</v>
      </c>
      <c r="D7" s="79">
        <v>1</v>
      </c>
      <c r="E7" s="852">
        <v>2500</v>
      </c>
      <c r="F7" s="79">
        <v>1</v>
      </c>
      <c r="G7" s="80">
        <v>2500</v>
      </c>
    </row>
    <row r="8" spans="1:7" s="20" customFormat="1">
      <c r="A8" s="76" t="s">
        <v>286</v>
      </c>
      <c r="B8" s="79">
        <v>5</v>
      </c>
      <c r="C8" s="80">
        <v>2353.1699979999999</v>
      </c>
      <c r="D8" s="79">
        <v>0</v>
      </c>
      <c r="E8" s="852">
        <v>0</v>
      </c>
      <c r="F8" s="79">
        <v>0</v>
      </c>
      <c r="G8" s="80">
        <v>0</v>
      </c>
    </row>
    <row r="9" spans="1:7" s="20" customFormat="1">
      <c r="A9" s="76" t="s">
        <v>287</v>
      </c>
      <c r="B9" s="79">
        <v>5</v>
      </c>
      <c r="C9" s="80">
        <v>786.22</v>
      </c>
      <c r="D9" s="79">
        <v>0</v>
      </c>
      <c r="E9" s="852">
        <v>0</v>
      </c>
      <c r="F9" s="79">
        <v>0</v>
      </c>
      <c r="G9" s="80">
        <v>0</v>
      </c>
    </row>
    <row r="10" spans="1:7" s="20" customFormat="1">
      <c r="A10" s="76" t="s">
        <v>288</v>
      </c>
      <c r="B10" s="79">
        <v>1</v>
      </c>
      <c r="C10" s="80">
        <v>6.8849999999999998</v>
      </c>
      <c r="D10" s="79">
        <v>0</v>
      </c>
      <c r="E10" s="852">
        <v>0</v>
      </c>
      <c r="F10" s="79">
        <v>0</v>
      </c>
      <c r="G10" s="80">
        <v>0</v>
      </c>
    </row>
    <row r="11" spans="1:7" s="20" customFormat="1">
      <c r="A11" s="76" t="s">
        <v>289</v>
      </c>
      <c r="B11" s="79">
        <v>7</v>
      </c>
      <c r="C11" s="80">
        <v>2026.8800815</v>
      </c>
      <c r="D11" s="79">
        <v>1</v>
      </c>
      <c r="E11" s="852">
        <v>23.4</v>
      </c>
      <c r="F11" s="79">
        <v>1</v>
      </c>
      <c r="G11" s="80">
        <v>23.4</v>
      </c>
    </row>
    <row r="12" spans="1:7" s="20" customFormat="1">
      <c r="A12" s="76" t="s">
        <v>290</v>
      </c>
      <c r="B12" s="79">
        <v>4</v>
      </c>
      <c r="C12" s="80">
        <v>888.88499999999999</v>
      </c>
      <c r="D12" s="79">
        <v>0</v>
      </c>
      <c r="E12" s="852">
        <v>0</v>
      </c>
      <c r="F12" s="79">
        <v>0</v>
      </c>
      <c r="G12" s="80">
        <v>0</v>
      </c>
    </row>
    <row r="13" spans="1:7" s="20" customFormat="1">
      <c r="A13" s="76" t="s">
        <v>291</v>
      </c>
      <c r="B13" s="79">
        <v>9</v>
      </c>
      <c r="C13" s="80">
        <v>14924.643042</v>
      </c>
      <c r="D13" s="79">
        <v>0</v>
      </c>
      <c r="E13" s="852">
        <v>0</v>
      </c>
      <c r="F13" s="79">
        <v>0</v>
      </c>
      <c r="G13" s="80">
        <v>0</v>
      </c>
    </row>
    <row r="14" spans="1:7" s="20" customFormat="1">
      <c r="A14" s="76" t="s">
        <v>292</v>
      </c>
      <c r="B14" s="79">
        <v>2</v>
      </c>
      <c r="C14" s="80">
        <v>1350.54</v>
      </c>
      <c r="D14" s="79">
        <v>1</v>
      </c>
      <c r="E14" s="852">
        <v>4.9800000000000004</v>
      </c>
      <c r="F14" s="79">
        <v>1</v>
      </c>
      <c r="G14" s="80">
        <v>4.9800000000000004</v>
      </c>
    </row>
    <row r="15" spans="1:7" s="20" customFormat="1">
      <c r="A15" s="76" t="s">
        <v>293</v>
      </c>
      <c r="B15" s="79">
        <v>2</v>
      </c>
      <c r="C15" s="80">
        <v>6579.5451999999996</v>
      </c>
      <c r="D15" s="79">
        <v>0</v>
      </c>
      <c r="E15" s="852">
        <v>0</v>
      </c>
      <c r="F15" s="79">
        <v>0</v>
      </c>
      <c r="G15" s="80">
        <v>0</v>
      </c>
    </row>
    <row r="16" spans="1:7" s="20" customFormat="1">
      <c r="A16" s="76" t="s">
        <v>294</v>
      </c>
      <c r="B16" s="79">
        <v>1</v>
      </c>
      <c r="C16" s="80">
        <v>349.66</v>
      </c>
      <c r="D16" s="79">
        <v>1</v>
      </c>
      <c r="E16" s="852">
        <v>452.87</v>
      </c>
      <c r="F16" s="79">
        <v>1</v>
      </c>
      <c r="G16" s="80">
        <v>452.87</v>
      </c>
    </row>
    <row r="17" spans="1:9" s="20" customFormat="1">
      <c r="A17" s="76" t="s">
        <v>295</v>
      </c>
      <c r="B17" s="79">
        <v>8</v>
      </c>
      <c r="C17" s="80">
        <v>1340.2645</v>
      </c>
      <c r="D17" s="79">
        <v>0</v>
      </c>
      <c r="E17" s="852">
        <v>0</v>
      </c>
      <c r="F17" s="79">
        <v>0</v>
      </c>
      <c r="G17" s="80">
        <v>0</v>
      </c>
    </row>
    <row r="18" spans="1:9" s="20" customFormat="1">
      <c r="A18" s="76" t="s">
        <v>304</v>
      </c>
      <c r="B18" s="79">
        <v>17</v>
      </c>
      <c r="C18" s="80">
        <v>9281.7859139000011</v>
      </c>
      <c r="D18" s="79">
        <v>4</v>
      </c>
      <c r="E18" s="852">
        <v>232.99</v>
      </c>
      <c r="F18" s="79">
        <v>4</v>
      </c>
      <c r="G18" s="80">
        <v>232.99</v>
      </c>
    </row>
    <row r="19" spans="1:9" s="20" customFormat="1">
      <c r="A19" s="76" t="s">
        <v>301</v>
      </c>
      <c r="B19" s="79">
        <v>1</v>
      </c>
      <c r="C19" s="80">
        <v>9.5</v>
      </c>
      <c r="D19" s="79">
        <v>0</v>
      </c>
      <c r="E19" s="852">
        <v>0</v>
      </c>
      <c r="F19" s="79">
        <v>0</v>
      </c>
      <c r="G19" s="80">
        <v>0</v>
      </c>
    </row>
    <row r="20" spans="1:9" s="20" customFormat="1">
      <c r="A20" s="76" t="s">
        <v>302</v>
      </c>
      <c r="B20" s="79">
        <v>1</v>
      </c>
      <c r="C20" s="80">
        <v>819.24</v>
      </c>
      <c r="D20" s="79">
        <v>0</v>
      </c>
      <c r="E20" s="852">
        <v>0</v>
      </c>
      <c r="F20" s="79">
        <v>0</v>
      </c>
      <c r="G20" s="80">
        <v>0</v>
      </c>
    </row>
    <row r="21" spans="1:9" s="20" customFormat="1">
      <c r="A21" s="76" t="s">
        <v>303</v>
      </c>
      <c r="B21" s="79">
        <v>3</v>
      </c>
      <c r="C21" s="80">
        <v>1041.8500000000001</v>
      </c>
      <c r="D21" s="79">
        <v>1</v>
      </c>
      <c r="E21" s="852">
        <v>69.95</v>
      </c>
      <c r="F21" s="79">
        <v>1</v>
      </c>
      <c r="G21" s="80">
        <v>69.95</v>
      </c>
    </row>
    <row r="22" spans="1:9" s="20" customFormat="1">
      <c r="A22" s="76" t="s">
        <v>298</v>
      </c>
      <c r="B22" s="79">
        <v>2</v>
      </c>
      <c r="C22" s="80">
        <v>10.55</v>
      </c>
      <c r="D22" s="79">
        <v>1</v>
      </c>
      <c r="E22" s="852">
        <v>4.03</v>
      </c>
      <c r="F22" s="79">
        <v>1</v>
      </c>
      <c r="G22" s="80">
        <v>4.03</v>
      </c>
    </row>
    <row r="23" spans="1:9" s="20" customFormat="1">
      <c r="A23" s="76" t="s">
        <v>299</v>
      </c>
      <c r="B23" s="79">
        <v>1</v>
      </c>
      <c r="C23" s="80">
        <v>25</v>
      </c>
      <c r="D23" s="79">
        <v>0</v>
      </c>
      <c r="E23" s="852">
        <v>0</v>
      </c>
      <c r="F23" s="79">
        <v>0</v>
      </c>
      <c r="G23" s="80">
        <v>0</v>
      </c>
    </row>
    <row r="24" spans="1:9" s="20" customFormat="1">
      <c r="A24" s="76" t="s">
        <v>300</v>
      </c>
      <c r="B24" s="79">
        <v>1</v>
      </c>
      <c r="C24" s="80">
        <v>2.4</v>
      </c>
      <c r="D24" s="79">
        <v>0</v>
      </c>
      <c r="E24" s="852">
        <v>0</v>
      </c>
      <c r="F24" s="79">
        <v>0</v>
      </c>
      <c r="G24" s="80">
        <v>0</v>
      </c>
    </row>
    <row r="25" spans="1:9" s="20" customFormat="1">
      <c r="A25" s="76" t="s">
        <v>297</v>
      </c>
      <c r="B25" s="79">
        <v>2</v>
      </c>
      <c r="C25" s="80">
        <v>53149.07</v>
      </c>
      <c r="D25" s="79">
        <v>0</v>
      </c>
      <c r="E25" s="852">
        <v>0</v>
      </c>
      <c r="F25" s="79">
        <v>0</v>
      </c>
      <c r="G25" s="80">
        <v>0</v>
      </c>
    </row>
    <row r="26" spans="1:9" s="20" customFormat="1">
      <c r="A26" s="77" t="s">
        <v>296</v>
      </c>
      <c r="B26" s="79">
        <v>0</v>
      </c>
      <c r="C26" s="80">
        <v>0</v>
      </c>
      <c r="D26" s="79">
        <v>0</v>
      </c>
      <c r="E26" s="852">
        <v>0</v>
      </c>
      <c r="F26" s="79">
        <v>0</v>
      </c>
      <c r="G26" s="80">
        <v>0</v>
      </c>
    </row>
    <row r="27" spans="1:9" s="21" customFormat="1">
      <c r="A27" s="78" t="s">
        <v>53</v>
      </c>
      <c r="B27" s="81">
        <f>SUM(B4:B26)</f>
        <v>78</v>
      </c>
      <c r="C27" s="81">
        <f>SUM(C4:C26)</f>
        <v>110118.33153739999</v>
      </c>
      <c r="D27" s="81">
        <f>SUM(D4:D26)</f>
        <v>10</v>
      </c>
      <c r="E27" s="81">
        <f>SUM(E4:E26)</f>
        <v>3288.22</v>
      </c>
      <c r="F27" s="81">
        <v>10</v>
      </c>
      <c r="G27" s="81">
        <v>3288.22</v>
      </c>
      <c r="H27" s="20"/>
      <c r="I27" s="20"/>
    </row>
    <row r="28" spans="1:9" s="21" customFormat="1">
      <c r="A28" s="1144" t="s">
        <v>383</v>
      </c>
      <c r="B28" s="1144"/>
      <c r="C28" s="1144"/>
      <c r="D28" s="1144"/>
      <c r="E28" s="1144"/>
      <c r="F28" s="1144"/>
      <c r="G28" s="1144"/>
    </row>
    <row r="29" spans="1:9" s="20" customFormat="1">
      <c r="A29" s="84" t="s">
        <v>1162</v>
      </c>
      <c r="B29" s="85"/>
      <c r="C29" s="85"/>
      <c r="D29" s="85"/>
      <c r="E29" s="85"/>
      <c r="F29" s="85"/>
      <c r="G29" s="85"/>
    </row>
    <row r="30" spans="1:9" s="20" customFormat="1">
      <c r="A30" s="1103" t="s">
        <v>43</v>
      </c>
      <c r="B30" s="1103"/>
      <c r="C30" s="1103"/>
      <c r="D30" s="1103"/>
      <c r="E30" s="1103"/>
      <c r="F30" s="1103"/>
      <c r="G30" s="1103"/>
    </row>
  </sheetData>
  <mergeCells count="7">
    <mergeCell ref="A30:G30"/>
    <mergeCell ref="A1:G1"/>
    <mergeCell ref="A2:A3"/>
    <mergeCell ref="B2:C2"/>
    <mergeCell ref="D2:E2"/>
    <mergeCell ref="F2:G2"/>
    <mergeCell ref="A28:G28"/>
  </mergeCells>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11"/>
  <sheetViews>
    <sheetView workbookViewId="0">
      <selection activeCell="F13" sqref="F13"/>
    </sheetView>
  </sheetViews>
  <sheetFormatPr defaultColWidth="8.85546875" defaultRowHeight="15"/>
  <cols>
    <col min="1" max="1" width="12.28515625" style="19" bestFit="1" customWidth="1"/>
    <col min="2" max="2" width="6.5703125" style="19" bestFit="1" customWidth="1"/>
    <col min="3" max="3" width="9.28515625" style="19" bestFit="1" customWidth="1"/>
    <col min="4" max="4" width="9.7109375" style="19" customWidth="1"/>
    <col min="5" max="5" width="9.28515625" style="19" customWidth="1"/>
    <col min="6" max="7" width="8.85546875" style="19" customWidth="1"/>
    <col min="8" max="8" width="8.42578125" style="19" customWidth="1"/>
    <col min="9" max="9" width="9.7109375" style="19" customWidth="1"/>
    <col min="10" max="10" width="8.42578125" style="19" customWidth="1"/>
    <col min="11" max="11" width="9.28515625" style="19" customWidth="1"/>
    <col min="12" max="12" width="8.85546875" style="19" customWidth="1"/>
    <col min="13" max="13" width="10.28515625" style="19" customWidth="1"/>
    <col min="14" max="14" width="8.85546875" style="19" customWidth="1"/>
    <col min="15" max="15" width="9.140625" style="19" customWidth="1"/>
    <col min="16" max="16" width="8.28515625" style="19" customWidth="1"/>
    <col min="17" max="17" width="9" style="19" customWidth="1"/>
    <col min="18" max="18" width="4.7109375" style="19" bestFit="1" customWidth="1"/>
    <col min="19" max="16384" width="8.85546875" style="19"/>
  </cols>
  <sheetData>
    <row r="1" spans="1:17" ht="16.5" customHeight="1">
      <c r="A1" s="1146" t="s">
        <v>305</v>
      </c>
      <c r="B1" s="1146"/>
      <c r="C1" s="1146"/>
      <c r="D1" s="1146"/>
      <c r="E1" s="1146"/>
      <c r="F1" s="1146"/>
      <c r="G1" s="1146"/>
      <c r="H1" s="1146"/>
      <c r="I1" s="1146"/>
      <c r="J1" s="1146"/>
      <c r="K1" s="1146"/>
      <c r="L1" s="1146"/>
    </row>
    <row r="2" spans="1:17" s="20" customFormat="1">
      <c r="A2" s="1147" t="s">
        <v>51</v>
      </c>
      <c r="B2" s="1150" t="s">
        <v>53</v>
      </c>
      <c r="C2" s="1151"/>
      <c r="D2" s="1154" t="s">
        <v>72</v>
      </c>
      <c r="E2" s="1155"/>
      <c r="F2" s="1155"/>
      <c r="G2" s="1156"/>
      <c r="H2" s="1154" t="s">
        <v>73</v>
      </c>
      <c r="I2" s="1155"/>
      <c r="J2" s="1155"/>
      <c r="K2" s="1155"/>
      <c r="L2" s="1155"/>
      <c r="M2" s="1155"/>
      <c r="N2" s="1155"/>
      <c r="O2" s="1155"/>
      <c r="P2" s="1155"/>
      <c r="Q2" s="1155"/>
    </row>
    <row r="3" spans="1:17" s="20" customFormat="1">
      <c r="A3" s="1148"/>
      <c r="B3" s="1152"/>
      <c r="C3" s="1153"/>
      <c r="D3" s="1154" t="s">
        <v>74</v>
      </c>
      <c r="E3" s="1156"/>
      <c r="F3" s="1154" t="s">
        <v>61</v>
      </c>
      <c r="G3" s="1156"/>
      <c r="H3" s="1154" t="s">
        <v>75</v>
      </c>
      <c r="I3" s="1156"/>
      <c r="J3" s="1154" t="s">
        <v>76</v>
      </c>
      <c r="K3" s="1156"/>
      <c r="L3" s="1154" t="s">
        <v>77</v>
      </c>
      <c r="M3" s="1156"/>
      <c r="N3" s="1154" t="s">
        <v>78</v>
      </c>
      <c r="O3" s="1156"/>
      <c r="P3" s="1154" t="s">
        <v>79</v>
      </c>
      <c r="Q3" s="1156"/>
    </row>
    <row r="4" spans="1:17" s="20" customFormat="1" ht="45">
      <c r="A4" s="1149"/>
      <c r="B4" s="71" t="s">
        <v>67</v>
      </c>
      <c r="C4" s="61" t="s">
        <v>429</v>
      </c>
      <c r="D4" s="71" t="s">
        <v>67</v>
      </c>
      <c r="E4" s="61" t="s">
        <v>429</v>
      </c>
      <c r="F4" s="71" t="s">
        <v>67</v>
      </c>
      <c r="G4" s="61" t="s">
        <v>429</v>
      </c>
      <c r="H4" s="71" t="s">
        <v>67</v>
      </c>
      <c r="I4" s="61" t="s">
        <v>429</v>
      </c>
      <c r="J4" s="71" t="s">
        <v>67</v>
      </c>
      <c r="K4" s="61" t="s">
        <v>429</v>
      </c>
      <c r="L4" s="71" t="s">
        <v>67</v>
      </c>
      <c r="M4" s="61" t="s">
        <v>429</v>
      </c>
      <c r="N4" s="71" t="s">
        <v>67</v>
      </c>
      <c r="O4" s="61" t="s">
        <v>429</v>
      </c>
      <c r="P4" s="71" t="s">
        <v>67</v>
      </c>
      <c r="Q4" s="61" t="s">
        <v>429</v>
      </c>
    </row>
    <row r="5" spans="1:17" s="21" customFormat="1" ht="18" customHeight="1">
      <c r="A5" s="86" t="s">
        <v>600</v>
      </c>
      <c r="B5" s="87">
        <v>59</v>
      </c>
      <c r="C5" s="88">
        <v>103664.72445199999</v>
      </c>
      <c r="D5" s="87">
        <v>56</v>
      </c>
      <c r="E5" s="88">
        <v>97768.414451999997</v>
      </c>
      <c r="F5" s="87">
        <v>3</v>
      </c>
      <c r="G5" s="88">
        <v>5896.3099999999995</v>
      </c>
      <c r="H5" s="87">
        <v>9</v>
      </c>
      <c r="I5" s="88">
        <v>6674.6694769999995</v>
      </c>
      <c r="J5" s="87">
        <v>2</v>
      </c>
      <c r="K5" s="88">
        <v>429.19000000000005</v>
      </c>
      <c r="L5" s="87">
        <v>37</v>
      </c>
      <c r="M5" s="88">
        <v>84472.904974999998</v>
      </c>
      <c r="N5" s="87">
        <v>10</v>
      </c>
      <c r="O5" s="88">
        <v>12084.72</v>
      </c>
      <c r="P5" s="89">
        <v>1</v>
      </c>
      <c r="Q5" s="88">
        <v>3.24</v>
      </c>
    </row>
    <row r="6" spans="1:17" s="21" customFormat="1" ht="18" customHeight="1">
      <c r="A6" s="208" t="s">
        <v>1160</v>
      </c>
      <c r="B6" s="209">
        <v>10</v>
      </c>
      <c r="C6" s="209">
        <v>3288.22</v>
      </c>
      <c r="D6" s="209">
        <f t="shared" ref="D6:Q6" si="0">SUM(D7:D7)</f>
        <v>10</v>
      </c>
      <c r="E6" s="209">
        <f t="shared" si="0"/>
        <v>3288.22</v>
      </c>
      <c r="F6" s="209">
        <f t="shared" si="0"/>
        <v>0</v>
      </c>
      <c r="G6" s="209">
        <f t="shared" si="0"/>
        <v>0</v>
      </c>
      <c r="H6" s="209">
        <f t="shared" si="0"/>
        <v>2</v>
      </c>
      <c r="I6" s="209">
        <f t="shared" si="0"/>
        <v>28.1</v>
      </c>
      <c r="J6" s="209">
        <f t="shared" si="0"/>
        <v>0</v>
      </c>
      <c r="K6" s="209">
        <f t="shared" si="0"/>
        <v>0</v>
      </c>
      <c r="L6" s="209">
        <f t="shared" si="0"/>
        <v>3</v>
      </c>
      <c r="M6" s="209">
        <f t="shared" si="0"/>
        <v>2703.85</v>
      </c>
      <c r="N6" s="209">
        <f t="shared" si="0"/>
        <v>4</v>
      </c>
      <c r="O6" s="209">
        <f t="shared" si="0"/>
        <v>537.66999999999996</v>
      </c>
      <c r="P6" s="209">
        <f t="shared" si="0"/>
        <v>1</v>
      </c>
      <c r="Q6" s="209">
        <f t="shared" si="0"/>
        <v>18.600000000000001</v>
      </c>
    </row>
    <row r="7" spans="1:17" s="20" customFormat="1">
      <c r="A7" s="205">
        <v>44287</v>
      </c>
      <c r="B7" s="170">
        <v>10</v>
      </c>
      <c r="C7" s="206">
        <v>3288.22</v>
      </c>
      <c r="D7" s="170">
        <v>10</v>
      </c>
      <c r="E7" s="206">
        <v>3288.22</v>
      </c>
      <c r="F7" s="170">
        <v>0</v>
      </c>
      <c r="G7" s="170">
        <v>0</v>
      </c>
      <c r="H7" s="170">
        <v>2</v>
      </c>
      <c r="I7" s="170">
        <v>28.1</v>
      </c>
      <c r="J7" s="170">
        <v>0</v>
      </c>
      <c r="K7" s="170">
        <v>0</v>
      </c>
      <c r="L7" s="170">
        <v>3</v>
      </c>
      <c r="M7" s="206">
        <v>2703.85</v>
      </c>
      <c r="N7" s="170">
        <v>4</v>
      </c>
      <c r="O7" s="206">
        <v>537.66999999999996</v>
      </c>
      <c r="P7" s="204">
        <v>1</v>
      </c>
      <c r="Q7" s="202">
        <v>18.600000000000001</v>
      </c>
    </row>
    <row r="8" spans="1:17" s="20" customFormat="1" ht="32.25" customHeight="1">
      <c r="A8" s="1145" t="s">
        <v>383</v>
      </c>
      <c r="B8" s="1145"/>
      <c r="C8" s="1145"/>
      <c r="D8" s="1145"/>
      <c r="E8" s="1145"/>
      <c r="F8" s="1145"/>
      <c r="G8" s="1145"/>
      <c r="H8" s="1145"/>
      <c r="I8" s="1145"/>
      <c r="J8" s="1145"/>
      <c r="K8" s="1145"/>
      <c r="L8" s="1145"/>
      <c r="M8" s="1102"/>
      <c r="N8" s="1102"/>
      <c r="O8" s="1102"/>
    </row>
    <row r="9" spans="1:17" s="20" customFormat="1" ht="17.25" customHeight="1">
      <c r="A9" s="1145" t="s">
        <v>1162</v>
      </c>
      <c r="B9" s="1145"/>
      <c r="C9" s="1145"/>
      <c r="D9" s="1145"/>
      <c r="E9" s="1145"/>
      <c r="F9" s="1145"/>
    </row>
    <row r="10" spans="1:17" s="20" customFormat="1">
      <c r="A10" s="1103" t="s">
        <v>43</v>
      </c>
      <c r="B10" s="1103"/>
      <c r="C10" s="1103"/>
    </row>
    <row r="11" spans="1:17" s="20" customFormat="1"/>
  </sheetData>
  <mergeCells count="16">
    <mergeCell ref="A9:F9"/>
    <mergeCell ref="A10:C10"/>
    <mergeCell ref="A1:L1"/>
    <mergeCell ref="A2:A4"/>
    <mergeCell ref="B2:C3"/>
    <mergeCell ref="D2:G2"/>
    <mergeCell ref="H2:Q2"/>
    <mergeCell ref="D3:E3"/>
    <mergeCell ref="F3:G3"/>
    <mergeCell ref="H3:I3"/>
    <mergeCell ref="J3:K3"/>
    <mergeCell ref="L3:M3"/>
    <mergeCell ref="N3:O3"/>
    <mergeCell ref="P3:Q3"/>
    <mergeCell ref="A8:L8"/>
    <mergeCell ref="M8:O8"/>
  </mergeCells>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Klassify>
  <SNO>5</SNO>
  <KDate>2021-01-07 14:51:46</KDate>
  <Classification>SEBI-INTERNAL</Classification>
  <HostName>MUM0111409</HostName>
  <Domain_User>SEBINT/1409</Domain_User>
  <IPAdd>10.88.101.248</IPAdd>
  <FilePath>C:\Users\1409\AppData\Roaming\Klassify\81225\SEBI Bulletin Tables Dec 2020 Final sent to Bulletin.xlsm</FilePath>
  <KID>14B31F138D4F637280000456642648</KID>
  <UniqueName/>
  <Suggested/>
  <Justification/>
</Klassify>
</file>

<file path=customXml/item10.xml><?xml version="1.0" encoding="utf-8"?>
<Klassify>
  <SNO>1</SNO>
  <KDate>2020-06-17 14:14:05</KDate>
  <Classification>SEBI-INTERNAL</Classification>
  <HostName>MUM0111997</HostName>
  <Domain_User>SEBINT/1997</Domain_User>
  <IPAdd>10.21.61.67</IPAdd>
  <FilePath>C:\Users\1997\AppData\Roaming\Klassify\38142\JUN-20.xls</FilePath>
  <KID>14B31F138D4F637280000456642648</KID>
  <UniqueName/>
  <Suggested/>
  <Justification/>
</Klassify>
</file>

<file path=customXml/item11.xml><?xml version="1.0" encoding="utf-8"?>
<Klassify>
  <SNO>7</SNO>
  <KDate>2021-01-13 10:23:17</KDate>
  <Classification>SEBI-PUBLIC</Classification>
  <HostName>MUM0111409</HostName>
  <Domain_User>SEBINT/1409</Domain_User>
  <IPAdd>10.88.101.248</IPAdd>
  <FilePath>D:\Desktop_C\DEPA I\Publications\Bulletin\Bulletin CMR\December 2020\Sent to ITD for publishing\SEBI Bulletin Tables Dec 2020 Final sent to Bulletin (6).xlsm</FilePath>
  <KID>14B31F138D4F637280000456642648</KID>
  <UniqueName/>
  <Suggested/>
  <Justification/>
</Klassify>
</file>

<file path=customXml/item12.xml><?xml version="1.0" encoding="utf-8"?>
<Klassify>
  <SNO>8</SNO>
  <KDate>2021-01-18 11:54:49</KDate>
  <Classification>SEBI-INTERNAL</Classification>
  <HostName>MUM0112001</HostName>
  <Domain_User>SEBINT/2001</Domain_User>
  <IPAdd>10.88.101.232</IPAdd>
  <FilePath>C:\Users\2001\AppData\Roaming\Klassify\10195\Dec 2020 tables.xlsm</FilePath>
  <KID>14B31F138D4F637280000456642648</KID>
  <UniqueName/>
  <Suggested/>
  <Justification/>
</Klassify>
</file>

<file path=customXml/item13.xml><?xml version="1.0" encoding="utf-8"?>
<Klassify>
  <SNO>11</SNO>
  <KDate>2021-01-18 18:11:28</KDate>
  <Classification>SEBI-PUBLIC</Classification>
  <HostName>MUM0111409</HostName>
  <Domain_User>SEBINT/1409</Domain_User>
  <IPAdd>10.88.103.30</IPAdd>
  <FilePath>C:\Users\1409\AppData\Roaming\Klassify\13405\Dec 2020 tables as on Jan 18.xlsm</FilePath>
  <KID>14B31F138D4F637280000456642648</KID>
  <UniqueName/>
  <Suggested/>
  <Justification/>
</Klassify>
</file>

<file path=customXml/item14.xml><?xml version="1.0" encoding="utf-8"?>
<Klassify>
  <SNO>9</SNO>
  <KDate>2021-01-18 15:09:27</KDate>
  <Classification>SEBI-INTERNAL</Classification>
  <HostName>MUM0111515A</HostName>
  <Domain_User>SEBINT/1515</Domain_User>
  <IPAdd>10.88.98.176</IPAdd>
  <FilePath>C:\Users\1515\AppData\Roaming\Klassify\68387\Copy of Dec 2020 tables.xlsm</FilePath>
  <KID>14B31F138D4F637280000456642648</KID>
  <UniqueName/>
  <Suggested/>
  <Justification/>
</Klassify>
</file>

<file path=customXml/item15.xml>
</file>

<file path=customXml/item16.xml><?xml version="1.0" encoding="utf-8"?>
<Klassify>
  <SNO>12</SNO>
  <KDate>2021-01-29 14:13:58</KDate>
  <Classification>SEBI-INTERNAL</Classification>
  <HostName>MUM0111649</HostName>
  <Domain_User>SEBINT/1649</Domain_User>
  <IPAdd>10.88.99.116</IPAdd>
  <FilePath>C:\Users\1649\AppData\Roaming\Klassify\34510\Tables.xlsm</FilePath>
  <KID>14B31F138D4F637280000456642648</KID>
  <UniqueName/>
  <Suggested/>
  <Justification/>
</Klassify>
</file>

<file path=customXml/item17.xml><?xml version="1.0" encoding="utf-8"?>
<Klassify>
  <SNO>15</SNO>
  <KDate>2021-03-31 15:49:08</KDate>
  <Classification>SEBI-INTERNAL</Classification>
  <HostName>MUM0111649</HostName>
  <Domain_User>SEBINT/1649</Domain_User>
  <IPAdd>10.88.99.116</IPAdd>
  <FilePath>C:\Users\1649\AppData\Roaming\Klassify\85970\March 2021 Bulletin Tables.xlsx</FilePath>
  <KID>14B31F138D4F637280000456642648</KID>
</Klassify>
</file>

<file path=customXml/item2.xml><?xml version="1.0" encoding="utf-8"?>
<Klassify>
  <SNO>4</SNO>
  <KDate>2021-01-01 19:09:02</KDate>
  <Classification>SEBI-INTERNAL</Classification>
  <HostName>MUM0111409</HostName>
  <Domain_User>SEBINT/1409</Domain_User>
  <IPAdd>10.88.101.248</IPAdd>
  <FilePath>C:\Users\1409\AppData\Roaming\Klassify\75146\SEBI Bulletin Tables Dec 2020.xlsm</FilePath>
  <KID>14B31F138D4F637280000456642648</KID>
  <UniqueName/>
  <Suggested/>
  <Justification/>
</Klassify>
</file>

<file path=customXml/item3.xml><?xml version="1.0" encoding="utf-8"?>
<Klassify>
  <SNO>14</SNO>
  <KDate>2021-03-03 17:39:26</KDate>
  <Classification>SEBI-INTERNAL</Classification>
  <HostName>MUM0111832</HostName>
  <Domain_User>SEBINT/1832</Domain_User>
  <IPAdd>10.88.99.209</IPAdd>
  <FilePath>C:\Users\1832\AppData\Roaming\Klassify\59031\Feb 2021 Bulletin Tables .xlsx</FilePath>
  <KID>14B31F138D4F637280000456642648</KID>
</Klassify>
</file>

<file path=customXml/item4.xml><?xml version="1.0" encoding="utf-8"?>
<Klassify>
  <SNO>10</SNO>
  <KDate>2021-01-18 16:42:47</KDate>
  <Classification>SEBI-INTERNAL</Classification>
  <HostName>MUM0112001</HostName>
  <Domain_User>SEBINT/2001</Domain_User>
  <IPAdd>10.88.101.232</IPAdd>
  <FilePath>C:\Users\2001\AppData\Roaming\Klassify\66311\Dec 2020 tables as on Jan 18.xlsm</FilePath>
  <KID>14B31F138D4F637280000456642648</KID>
  <UniqueName/>
  <Suggested/>
  <Justification/>
</Klassify>
</file>

<file path=customXml/item5.xml><?xml version="1.0" encoding="utf-8"?>
<Klassify>
  <SNO>13</SNO>
  <KDate>2021-02-12 11:23:16</KDate>
  <Classification>SEBI-INTERNAL</Classification>
  <HostName>MUM0111409</HostName>
  <Domain_User>SEBINT/1409</Domain_User>
  <IPAdd>10.88.103.30</IPAdd>
  <FilePath>C:\Users\1409\AppData\Roaming\Klassify\30879\Feb 2021 Bulletin Tables.xlsm</FilePath>
  <KID>14B31F138D4F637280000456642648</KID>
  <UniqueName/>
  <Suggested/>
  <Justification/>
</Klassify>
</file>

<file path=customXml/item6.xml><?xml version="1.0" encoding="utf-8"?>
<Klassify>
  <SNO>2</SNO>
  <KDate>2020-12-14 14:49:57</KDate>
  <Classification>SEBI-INTERNAL</Classification>
  <HostName>MUM0111515A</HostName>
  <Domain_User>SEBINT/1515</Domain_User>
  <IPAdd>10.88.98.176</IPAdd>
  <FilePath>C:\Users\1515\AppData\Roaming\Klassify\34687\Copy of Bulletin tables - Dec 2020.xlsm</FilePath>
  <KID>14B31F138D4F637280000456642648</KID>
  <UniqueName/>
  <Suggested/>
  <Justification/>
</Klassify>
</file>

<file path=customXml/item7.xml>
</file>

<file path=customXml/item8.xml><?xml version="1.0" encoding="utf-8"?>
<Klassify>
  <SNO>3</SNO>
  <KDate>2020-12-29 12:47:41</KDate>
  <Classification>SEBI-INTERNAL</Classification>
  <HostName>MUM0111515A</HostName>
  <Domain_User>SEBINT/1515</Domain_User>
  <IPAdd>10.88.98.176</IPAdd>
  <FilePath>C:\Users\1515\AppData\Roaming\Klassify\96179\Copy of Bulletin tables - Dec 2020_DGM corrections - corrected as on December 23   .xlsm</FilePath>
  <KID>14B31F138D4F637280000456642648</KID>
  <UniqueName/>
  <Suggested/>
  <Justification/>
</Klassify>
</file>

<file path=customXml/item9.xml><?xml version="1.0" encoding="utf-8"?>
<Klassify>
  <SNO>6</SNO>
  <KDate>2021-01-07 15:47:50</KDate>
  <Classification>SEBI-INTERNAL</Classification>
  <HostName>MUM0111409</HostName>
  <Domain_User>SEBINT/1409</Domain_User>
  <IPAdd>10.88.101.248</IPAdd>
  <FilePath>C:\Users\1409\AppData\Roaming\Klassify\4354\SEBI Bulletin Tables Dec 2020 Final sent to Bulletin.xlsm</FilePath>
  <KID>14B31F138D4F637280000456642648</KID>
  <UniqueName/>
  <Suggested/>
  <Justification/>
</Klassify>
</file>

<file path=customXml/itemProps1.xml><?xml version="1.0" encoding="utf-8"?>
<ds:datastoreItem xmlns:ds="http://schemas.openxmlformats.org/officeDocument/2006/customXml" ds:itemID="{3D17892C-8752-4E54-A318-8326888738E5}">
  <ds:schemaRefs/>
</ds:datastoreItem>
</file>

<file path=customXml/itemProps10.xml><?xml version="1.0" encoding="utf-8"?>
<ds:datastoreItem xmlns:ds="http://schemas.openxmlformats.org/officeDocument/2006/customXml" ds:itemID="{888A4D8D-CAD3-4CD9-A5D1-B8726AE7B220}">
  <ds:schemaRefs/>
</ds:datastoreItem>
</file>

<file path=customXml/itemProps11.xml><?xml version="1.0" encoding="utf-8"?>
<ds:datastoreItem xmlns:ds="http://schemas.openxmlformats.org/officeDocument/2006/customXml" ds:itemID="{8251B0E5-C9BE-4DCF-8D3C-7516DB2FED46}">
  <ds:schemaRefs/>
</ds:datastoreItem>
</file>

<file path=customXml/itemProps12.xml><?xml version="1.0" encoding="utf-8"?>
<ds:datastoreItem xmlns:ds="http://schemas.openxmlformats.org/officeDocument/2006/customXml" ds:itemID="{B285BE7F-DF6F-4519-A33E-FB5855994DF8}">
  <ds:schemaRefs/>
</ds:datastoreItem>
</file>

<file path=customXml/itemProps13.xml><?xml version="1.0" encoding="utf-8"?>
<ds:datastoreItem xmlns:ds="http://schemas.openxmlformats.org/officeDocument/2006/customXml" ds:itemID="{82ABD5A8-35A3-4408-B2AD-612877FD7CDE}">
  <ds:schemaRefs/>
</ds:datastoreItem>
</file>

<file path=customXml/itemProps14.xml><?xml version="1.0" encoding="utf-8"?>
<ds:datastoreItem xmlns:ds="http://schemas.openxmlformats.org/officeDocument/2006/customXml" ds:itemID="{6C8B5F35-3905-4EED-BDCD-560E73A13287}">
  <ds:schemaRefs/>
</ds:datastoreItem>
</file>

<file path=customXml/itemProps15.xml><?xml version="1.0" encoding="utf-8"?>
<ds:datastoreItem xmlns:ds="http://schemas.openxmlformats.org/officeDocument/2006/customXml" ds:itemID="{53BD1146-B6B4-4FB6-83CF-80C3BE1981A8}"/>
</file>

<file path=customXml/itemProps16.xml><?xml version="1.0" encoding="utf-8"?>
<ds:datastoreItem xmlns:ds="http://schemas.openxmlformats.org/officeDocument/2006/customXml" ds:itemID="{21F6121F-EA88-476E-BCCE-B580B6DE5FE9}">
  <ds:schemaRefs/>
</ds:datastoreItem>
</file>

<file path=customXml/itemProps17.xml><?xml version="1.0" encoding="utf-8"?>
<ds:datastoreItem xmlns:ds="http://schemas.openxmlformats.org/officeDocument/2006/customXml" ds:itemID="{D7543C77-5EBC-46F2-AC21-5D702358D3EF}">
  <ds:schemaRefs/>
</ds:datastoreItem>
</file>

<file path=customXml/itemProps2.xml><?xml version="1.0" encoding="utf-8"?>
<ds:datastoreItem xmlns:ds="http://schemas.openxmlformats.org/officeDocument/2006/customXml" ds:itemID="{A023FBAF-0DFB-46BA-BC6D-16D0E986A2AC}">
  <ds:schemaRefs/>
</ds:datastoreItem>
</file>

<file path=customXml/itemProps3.xml><?xml version="1.0" encoding="utf-8"?>
<ds:datastoreItem xmlns:ds="http://schemas.openxmlformats.org/officeDocument/2006/customXml" ds:itemID="{D7543C77-5EBC-46F2-AC21-5D702358D3EF}">
  <ds:schemaRefs/>
</ds:datastoreItem>
</file>

<file path=customXml/itemProps4.xml><?xml version="1.0" encoding="utf-8"?>
<ds:datastoreItem xmlns:ds="http://schemas.openxmlformats.org/officeDocument/2006/customXml" ds:itemID="{DC203C73-AB69-437B-8A49-72F4F5F78F3D}">
  <ds:schemaRefs/>
</ds:datastoreItem>
</file>

<file path=customXml/itemProps5.xml><?xml version="1.0" encoding="utf-8"?>
<ds:datastoreItem xmlns:ds="http://schemas.openxmlformats.org/officeDocument/2006/customXml" ds:itemID="{66D94EB6-1FFF-482B-8771-325FFC71D38C}">
  <ds:schemaRefs/>
</ds:datastoreItem>
</file>

<file path=customXml/itemProps6.xml><?xml version="1.0" encoding="utf-8"?>
<ds:datastoreItem xmlns:ds="http://schemas.openxmlformats.org/officeDocument/2006/customXml" ds:itemID="{1102E63E-23D5-4E6B-A34D-A75495099C9F}">
  <ds:schemaRefs/>
</ds:datastoreItem>
</file>

<file path=customXml/itemProps7.xml><?xml version="1.0" encoding="utf-8"?>
<ds:datastoreItem xmlns:ds="http://schemas.openxmlformats.org/officeDocument/2006/customXml" ds:itemID="{B5F30AE1-25B3-436A-AF66-7960BCA506CD}"/>
</file>

<file path=customXml/itemProps8.xml><?xml version="1.0" encoding="utf-8"?>
<ds:datastoreItem xmlns:ds="http://schemas.openxmlformats.org/officeDocument/2006/customXml" ds:itemID="{6C15F8C4-3EDE-46D2-AB8B-5AF52532B4A9}">
  <ds:schemaRefs/>
</ds:datastoreItem>
</file>

<file path=customXml/itemProps9.xml><?xml version="1.0" encoding="utf-8"?>
<ds:datastoreItem xmlns:ds="http://schemas.openxmlformats.org/officeDocument/2006/customXml" ds:itemID="{43A348FB-3138-4FEC-A62C-A90359EB66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11</vt:i4>
      </vt:variant>
    </vt:vector>
  </HeadingPairs>
  <TitlesOfParts>
    <vt:vector size="86" baseType="lpstr">
      <vt:lpstr>Data Summary</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V SUBBA RAO</dc:creator>
  <cp:lastModifiedBy>A V SUBBA RAO</cp:lastModifiedBy>
  <cp:lastPrinted>2021-04-23T07:05:58Z</cp:lastPrinted>
  <dcterms:created xsi:type="dcterms:W3CDTF">2020-06-18T05:22:17Z</dcterms:created>
  <dcterms:modified xsi:type="dcterms:W3CDTF">2021-07-27T11:13:32Z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ules">
    <vt:lpwstr/>
  </property>
  <property fmtid="{D5CDD505-2E9C-101B-9397-08002B2CF9AE}" pid="3" name="Classification">
    <vt:lpwstr>SEBI-INTERNAL</vt:lpwstr>
  </property>
  <property fmtid="{D5CDD505-2E9C-101B-9397-08002B2CF9AE}" pid="4" name="KID">
    <vt:lpwstr>14B31F138D4F637280000456642648</vt:lpwstr>
  </property>
</Properties>
</file>